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收入预算表" sheetId="1" r:id="rId1"/>
    <sheet name="一般公共预算支出预算表" sheetId="2" r:id="rId2"/>
    <sheet name="一般公共预算支出预算明细表" sheetId="3" r:id="rId3"/>
    <sheet name="一般公共预算安排经济分类情况" sheetId="4" r:id="rId4"/>
    <sheet name="一般公共预算本级支出预算表" sheetId="13" r:id="rId5"/>
    <sheet name="一般公共预算本级基本支出预算表" sheetId="14" r:id="rId6"/>
    <sheet name="一般公共预算返还性收入和转移支付表" sheetId="15" r:id="rId7"/>
    <sheet name="一般公共预算支出“三公”经费预算表" sheetId="16" r:id="rId8"/>
    <sheet name="政府性基金预算收入预计情况表" sheetId="5" r:id="rId9"/>
    <sheet name="政府性基金预算支出安排情况表" sheetId="6" r:id="rId10"/>
    <sheet name="本级政府性基金预算支出情况表" sheetId="17" r:id="rId11"/>
    <sheet name="政府性基金转移支付预算表" sheetId="18" r:id="rId12"/>
    <sheet name="国有资本经营预算收入预计情况表" sheetId="7" r:id="rId13"/>
    <sheet name="国有资本经营预算支出安排情况表" sheetId="8" r:id="rId14"/>
    <sheet name="本级国有资本经营预算支出表 " sheetId="19" r:id="rId15"/>
    <sheet name="对下安排转移支付国有资本经营预算转移支付表" sheetId="20" r:id="rId16"/>
    <sheet name="社保基金收入预算表" sheetId="21" r:id="rId17"/>
    <sheet name="社保基金支出预算表" sheetId="22" r:id="rId18"/>
  </sheets>
  <externalReferences>
    <externalReference r:id="rId19"/>
  </externalReferences>
  <definedNames>
    <definedName name="_xlnm._FilterDatabase" localSheetId="4" hidden="1">一般公共预算本级支出预算表!$A$5:$C$1323</definedName>
    <definedName name="地区名称">#REF!</definedName>
    <definedName name="_xlnm.Print_Area" localSheetId="4">一般公共预算本级支出预算表!$A$1:$C$1327</definedName>
    <definedName name="_xlnm.Print_Titles" localSheetId="4">一般公共预算本级支出预算表!$A$1:$IR$4</definedName>
    <definedName name="地区名称" localSheetId="4">[1]封面!$B$2:$B$6</definedName>
    <definedName name="_xlnm.Print_Titles" localSheetId="10">本级政府性基金预算支出情况表!$A$2:$IL$3</definedName>
    <definedName name="地区名称" localSheetId="10">#REF!</definedName>
    <definedName name="_xlnm._FilterDatabase" localSheetId="10" hidden="1">本级政府性基金预算支出情况表!$A$5:$B$49</definedName>
    <definedName name="地区名称" localSheetId="14">#REF!</definedName>
    <definedName name="地区名称" localSheetId="16">#REF!</definedName>
    <definedName name="地区名称" localSheetId="17">#REF!</definedName>
  </definedNames>
  <calcPr calcId="144525"/>
</workbook>
</file>

<file path=xl/sharedStrings.xml><?xml version="1.0" encoding="utf-8"?>
<sst xmlns="http://schemas.openxmlformats.org/spreadsheetml/2006/main" count="3274" uniqueCount="2603">
  <si>
    <t>2024年一般公共预算收入预算表</t>
  </si>
  <si>
    <t>单位：万元</t>
  </si>
  <si>
    <t>项目</t>
  </si>
  <si>
    <t>预算数</t>
  </si>
  <si>
    <t>总计</t>
  </si>
  <si>
    <t xml:space="preserve">1、税收收入 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</si>
  <si>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</si>
  <si>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</si>
  <si>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</si>
  <si>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</si>
  <si>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</si>
  <si>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</si>
  <si>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</si>
  <si>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</si>
  <si>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</si>
  <si>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</si>
  <si>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</si>
  <si>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烟叶税</t>
  </si>
  <si>
    <t>环境保护税</t>
  </si>
  <si>
    <t xml:space="preserve">2、非税收入 </t>
  </si>
  <si>
    <t>专项收入</t>
  </si>
  <si>
    <t>行政事业性收费收入</t>
  </si>
  <si>
    <t>罚没收入</t>
  </si>
  <si>
    <t>国有资源（资产）有偿使用收入</t>
  </si>
  <si>
    <t>2024年一般公共预算支出预算表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</si>
  <si>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</si>
  <si>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</si>
  <si>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</si>
  <si>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</si>
  <si>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</si>
  <si>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</si>
  <si>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</si>
  <si>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</si>
  <si>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</si>
  <si>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</si>
  <si>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</si>
  <si>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十二、商业服务业等支出</t>
  </si>
  <si>
    <t>十三、住房保障支出</t>
  </si>
  <si>
    <t>十四、粮油物资储备支出</t>
  </si>
  <si>
    <t>十五、灾害防治及应急管理支出</t>
  </si>
  <si>
    <t>十六、其他支出</t>
  </si>
  <si>
    <t>十七、转移性支出</t>
  </si>
  <si>
    <t>十八、债务还本支出</t>
  </si>
  <si>
    <t>十九、债务付息支出</t>
  </si>
  <si>
    <t>2024年一般公共预算支出预算明细表</t>
  </si>
  <si>
    <t>一般公共服务支出</t>
  </si>
  <si>
    <t>人大事务</t>
  </si>
  <si>
    <t>行政运行</t>
  </si>
  <si>
    <t>政协事务</t>
  </si>
  <si>
    <t>政协会议</t>
  </si>
  <si>
    <t>政府办公厅（室）及相关机构事务</t>
  </si>
  <si>
    <t>其他政府办公厅（室）及相关机构事务支出</t>
  </si>
  <si>
    <t>发展与改革事务</t>
  </si>
  <si>
    <t>物价管理</t>
  </si>
  <si>
    <t>统计信息事务</t>
  </si>
  <si>
    <t>财政事务</t>
  </si>
  <si>
    <t>税收事务</t>
  </si>
  <si>
    <t>审计事务</t>
  </si>
  <si>
    <t>一般行政管理事务</t>
  </si>
  <si>
    <t>纪检监察事务</t>
  </si>
  <si>
    <t>商贸事务</t>
  </si>
  <si>
    <t>招商引资</t>
  </si>
  <si>
    <t>民族事务</t>
  </si>
  <si>
    <t>档案事务</t>
  </si>
  <si>
    <t>群众团体事务</t>
  </si>
  <si>
    <t>党委办公厅（室）及相关机构事务</t>
  </si>
  <si>
    <t>事业运行</t>
  </si>
  <si>
    <t>市场监督管理事务</t>
  </si>
  <si>
    <t>信访事务</t>
  </si>
  <si>
    <t>公共安全支出</t>
  </si>
  <si>
    <t>公安</t>
  </si>
  <si>
    <t>司法</t>
  </si>
  <si>
    <t>教育支出</t>
  </si>
  <si>
    <t>教育管理事务</t>
  </si>
  <si>
    <t>普通教育</t>
  </si>
  <si>
    <t>学前教育</t>
  </si>
  <si>
    <t>小学教育</t>
  </si>
  <si>
    <t>初中教育</t>
  </si>
  <si>
    <t>职业教育</t>
  </si>
  <si>
    <t>中等职业教育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</si>
  <si>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</si>
  <si>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</si>
  <si>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</si>
  <si>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</si>
  <si>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</si>
  <si>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</si>
  <si>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其他教育支出</t>
  </si>
  <si>
    <t>科学技术支出</t>
  </si>
  <si>
    <t>科学技术普及</t>
  </si>
  <si>
    <t>其他科学技术普及支出</t>
  </si>
  <si>
    <t>文化旅游体育与传媒支出</t>
  </si>
  <si>
    <t>文化和旅游</t>
  </si>
  <si>
    <t>图书馆</t>
  </si>
  <si>
    <t>艺术表演团体</t>
  </si>
  <si>
    <t>群众文化</t>
  </si>
  <si>
    <t>其他文化和旅游支出</t>
  </si>
  <si>
    <t>体育</t>
  </si>
  <si>
    <t>其他文化旅游体育与传媒支出</t>
  </si>
  <si>
    <t>宣传文化发展专项支出</t>
  </si>
  <si>
    <t>社会保障和就业支出</t>
  </si>
  <si>
    <t>人力资源和社会保障管理事务</t>
  </si>
  <si>
    <t>民政管理事务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</si>
  <si>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</si>
  <si>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</si>
  <si>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</si>
  <si>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</si>
  <si>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</si>
  <si>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</si>
  <si>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</si>
  <si>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就业创业服务补贴</t>
  </si>
  <si>
    <t>职业培训补贴</t>
  </si>
  <si>
    <t>社会保险补贴</t>
  </si>
  <si>
    <t>公益性岗位补贴</t>
  </si>
  <si>
    <t>就业见习补贴</t>
  </si>
  <si>
    <t>促进创业补贴</t>
  </si>
  <si>
    <t>抚恤</t>
  </si>
  <si>
    <t>伤残抚恤</t>
  </si>
  <si>
    <t>义务兵优待</t>
  </si>
  <si>
    <t>其他优抚支出</t>
  </si>
  <si>
    <t>退役安置</t>
  </si>
  <si>
    <t>退役士兵安置</t>
  </si>
  <si>
    <t>退役士兵管理教育</t>
  </si>
  <si>
    <t>其他退役安置支出</t>
  </si>
  <si>
    <t>社会福利</t>
  </si>
  <si>
    <t>儿童福利</t>
  </si>
  <si>
    <t>老年福利</t>
  </si>
  <si>
    <t>其他社会福利支出</t>
  </si>
  <si>
    <t>残疾人事业</t>
  </si>
  <si>
    <t>残疾人生活和护理补贴</t>
  </si>
  <si>
    <t>红十字事业</t>
  </si>
  <si>
    <t>最低生活保障</t>
  </si>
  <si>
    <t>城市最低生活保障金支出</t>
  </si>
  <si>
    <t>临时救助</t>
  </si>
  <si>
    <t>临时救助支出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</si>
  <si>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</si>
  <si>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</si>
  <si>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</si>
  <si>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</si>
  <si>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卫生健康支出</t>
  </si>
  <si>
    <t>卫生健康管理事务</t>
  </si>
  <si>
    <t>公立医院</t>
  </si>
  <si>
    <t>综合医院</t>
  </si>
  <si>
    <t>基层医疗卫生机构</t>
  </si>
  <si>
    <t>城市社区卫生机构</t>
  </si>
  <si>
    <t>乡镇卫生院</t>
  </si>
  <si>
    <t>公共卫生</t>
  </si>
  <si>
    <t>疾病预防控制机构</t>
  </si>
  <si>
    <t>基本公共卫生服务</t>
  </si>
  <si>
    <t>重大公共卫生服务</t>
  </si>
  <si>
    <t>计划生育事务</t>
  </si>
  <si>
    <t>计划生育机构</t>
  </si>
  <si>
    <t>计划生育服务</t>
  </si>
  <si>
    <t>行政事业单位医疗</t>
  </si>
  <si>
    <t>行政单位医疗</t>
  </si>
  <si>
    <t>事业单位医疗</t>
  </si>
  <si>
    <t>财政对基本医疗保险基金的补助</t>
  </si>
  <si>
    <t>财政对职工基本医疗保险基金的补助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</si>
  <si>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</si>
  <si>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</si>
  <si>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</si>
  <si>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</si>
  <si>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</si>
  <si>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</si>
  <si>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中医药事务</t>
  </si>
  <si>
    <t>中医（民族医）药专项</t>
  </si>
  <si>
    <t>节能环保支出</t>
  </si>
  <si>
    <t>环境保护管理事务</t>
  </si>
  <si>
    <t>森林保护修复</t>
  </si>
  <si>
    <t>森林管护</t>
  </si>
  <si>
    <t>停伐补助</t>
  </si>
  <si>
    <t>能源节约利用</t>
  </si>
  <si>
    <t>城乡社区支出</t>
  </si>
  <si>
    <t>城乡社区管理事务</t>
  </si>
  <si>
    <t>其他城乡社区管理事务支出</t>
  </si>
  <si>
    <t>城乡社区规划与管理</t>
  </si>
  <si>
    <t>城乡社区环境卫生</t>
  </si>
  <si>
    <t>建设市场管理与监督</t>
  </si>
  <si>
    <t>农林水支出</t>
  </si>
  <si>
    <t>农业农村</t>
  </si>
  <si>
    <t>稳定农民收入补贴</t>
  </si>
  <si>
    <t>林业和草原</t>
  </si>
  <si>
    <t>事业机构</t>
  </si>
  <si>
    <t>森林资源培育</t>
  </si>
  <si>
    <t>林业草原防灾减灾</t>
  </si>
  <si>
    <t>水利</t>
  </si>
  <si>
    <t>水利工程运行与维护</t>
  </si>
  <si>
    <t>水资源节约管理与保护</t>
  </si>
  <si>
    <t>大中型水库移民后期扶持专项支出</t>
  </si>
  <si>
    <t>农村供水</t>
  </si>
  <si>
    <t>巩固脱贫攻坚成果衔接乡村振兴</t>
  </si>
  <si>
    <t>生产发展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</si>
  <si>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</si>
  <si>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</si>
  <si>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</si>
  <si>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</si>
  <si>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</si>
  <si>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目标价格补贴</t>
  </si>
  <si>
    <t>其他目标价格补贴</t>
  </si>
  <si>
    <t>交通运输支出</t>
  </si>
  <si>
    <t>公路水路运输</t>
  </si>
  <si>
    <t>公路养护</t>
  </si>
  <si>
    <t>公路运输管理</t>
  </si>
  <si>
    <t>商业服务业等支出</t>
  </si>
  <si>
    <t>商业流通事务</t>
  </si>
  <si>
    <t>住房保障支出</t>
  </si>
  <si>
    <t>保障性安居工程支出</t>
  </si>
  <si>
    <t>农村危房改造</t>
  </si>
  <si>
    <t>保障性住房租金补贴</t>
  </si>
  <si>
    <t>老旧小区改造</t>
  </si>
  <si>
    <t>住房改革支出</t>
  </si>
  <si>
    <t>住房公积金</t>
  </si>
  <si>
    <t>粮油物资储备支出</t>
  </si>
  <si>
    <t>粮油物资事务</t>
  </si>
  <si>
    <t>其他粮油物资事务支出</t>
  </si>
  <si>
    <t>灾害防治及应急管理支出</t>
  </si>
  <si>
    <t>应急管理事务</t>
  </si>
  <si>
    <t>地震事务</t>
  </si>
  <si>
    <t>其他支出</t>
  </si>
  <si>
    <t>转移性支出</t>
  </si>
  <si>
    <t>上解支出</t>
  </si>
  <si>
    <t>专项上解支出</t>
  </si>
  <si>
    <t>债务还本支出</t>
  </si>
  <si>
    <t>地方政府一般债务还本支出</t>
  </si>
  <si>
    <t>地方政府一般债券还本支出</t>
  </si>
  <si>
    <t>债务付息支出</t>
  </si>
  <si>
    <t>地方政府一般债务付息支出</t>
  </si>
  <si>
    <t>地方政府一般债券付息支出</t>
  </si>
  <si>
    <t>2024年一般公共预算安排经济分类情况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</si>
  <si>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</si>
  <si>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</si>
  <si>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</si>
  <si>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</si>
  <si>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</si>
  <si>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</si>
  <si>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</si>
  <si>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</si>
  <si>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</si>
  <si>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公务接待费</t>
  </si>
  <si>
    <t>公务用车运行维护费</t>
  </si>
  <si>
    <t>其他商品和服务支出</t>
  </si>
  <si>
    <t>机关资本性支出</t>
  </si>
  <si>
    <t>大型修缮</t>
  </si>
  <si>
    <t>对事业单位经常性补助</t>
  </si>
  <si>
    <t>工资福利支出</t>
  </si>
  <si>
    <t>商品和服务支出</t>
  </si>
  <si>
    <t>对事业单位资本性补助</t>
  </si>
  <si>
    <t>资本性支出</t>
  </si>
  <si>
    <t>对企业补助</t>
  </si>
  <si>
    <t>费用补贴</t>
  </si>
  <si>
    <t>其他对企业补助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</si>
  <si>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</si>
  <si>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</si>
  <si>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</si>
  <si>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</si>
  <si>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</si>
  <si>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</si>
  <si>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</si>
  <si>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</si>
  <si>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债务利息及费用支出</t>
  </si>
  <si>
    <t>国内债务付息</t>
  </si>
  <si>
    <t>国内债务还本</t>
  </si>
  <si>
    <t>上下级政府间转移性支出</t>
  </si>
  <si>
    <t>2024年一般公共预算本级支出预算表</t>
  </si>
  <si>
    <t>代码</t>
  </si>
  <si>
    <t>名称</t>
  </si>
  <si>
    <t>金额</t>
  </si>
  <si>
    <t>201</t>
  </si>
  <si>
    <t>20101</t>
  </si>
  <si>
    <t>2010101</t>
  </si>
  <si>
    <t>2010102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</si>
  <si>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</si>
  <si>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</si>
  <si>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</si>
  <si>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</si>
  <si>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</si>
  <si>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</si>
  <si>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</si>
  <si>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</si>
  <si>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</si>
  <si>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</si>
  <si>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</si>
  <si>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</si>
  <si>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</si>
  <si>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</si>
  <si>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</si>
  <si>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2010199</t>
  </si>
  <si>
    <t>其他人大事务支出</t>
  </si>
  <si>
    <t>20102</t>
  </si>
  <si>
    <t>2010201</t>
  </si>
  <si>
    <t>2010202</t>
  </si>
  <si>
    <t>2010203</t>
  </si>
  <si>
    <t>2010204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</si>
  <si>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</si>
  <si>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</si>
  <si>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</si>
  <si>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</si>
  <si>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</si>
  <si>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</si>
  <si>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</si>
  <si>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</t>
  </si>
  <si>
    <r>
      <rPr>
        <sz val="10"/>
        <rFont val="宋体"/>
        <charset val="134"/>
      </rPr>
      <t>政府办公厅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室</t>
    </r>
    <r>
      <rPr>
        <sz val="10"/>
        <rFont val="Times New Roman"/>
        <charset val="0"/>
      </rPr>
      <t>)</t>
    </r>
    <r>
      <rPr>
        <sz val="10"/>
        <rFont val="宋体"/>
        <charset val="134"/>
      </rPr>
      <t>及相关机构事务</t>
    </r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</si>
  <si>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</si>
  <si>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</si>
  <si>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</si>
  <si>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</si>
  <si>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</si>
  <si>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</si>
  <si>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</si>
  <si>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</si>
  <si>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</si>
  <si>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</si>
  <si>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</si>
  <si>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</si>
  <si>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</si>
  <si>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20104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</si>
  <si>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</si>
  <si>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</si>
  <si>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</si>
  <si>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</si>
  <si>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</si>
  <si>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</si>
  <si>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</si>
  <si>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</si>
  <si>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</si>
  <si>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</si>
  <si>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</si>
  <si>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</si>
  <si>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2010450</t>
  </si>
  <si>
    <t>2010499</t>
  </si>
  <si>
    <t>其他发展与改革事务支出</t>
  </si>
  <si>
    <t>20105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</si>
  <si>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</si>
  <si>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</si>
  <si>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</si>
  <si>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</si>
  <si>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</si>
  <si>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</si>
  <si>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</si>
  <si>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</si>
  <si>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</si>
  <si>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</si>
  <si>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</si>
  <si>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</si>
  <si>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</si>
  <si>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</si>
  <si>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</si>
  <si>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</si>
  <si>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</si>
  <si>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</si>
  <si>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</si>
  <si>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</si>
  <si>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</si>
  <si>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</si>
  <si>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</si>
  <si>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</si>
  <si>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</si>
  <si>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</si>
  <si>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</si>
  <si>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</si>
  <si>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</si>
  <si>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</si>
  <si>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</si>
  <si>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</si>
  <si>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</si>
  <si>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</si>
  <si>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</si>
  <si>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</si>
  <si>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</si>
  <si>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</si>
  <si>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</si>
  <si>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</si>
  <si>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</si>
  <si>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</si>
  <si>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</si>
  <si>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</si>
  <si>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</si>
  <si>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</si>
  <si>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</si>
  <si>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</si>
  <si>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</si>
  <si>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</si>
  <si>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</si>
  <si>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</si>
  <si>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</si>
  <si>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</si>
  <si>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</si>
  <si>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</si>
  <si>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海关事务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</si>
  <si>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</si>
  <si>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</si>
  <si>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</si>
  <si>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</si>
  <si>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</si>
  <si>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</si>
  <si>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</si>
  <si>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</si>
  <si>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</si>
  <si>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</si>
  <si>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</si>
  <si>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</si>
  <si>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</si>
  <si>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</si>
  <si>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</si>
  <si>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</si>
  <si>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</si>
  <si>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</si>
  <si>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</si>
  <si>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</si>
  <si>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</si>
  <si>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</si>
  <si>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</si>
  <si>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</si>
  <si>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</si>
  <si>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</si>
  <si>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</si>
  <si>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</si>
  <si>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</si>
  <si>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</si>
  <si>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</si>
  <si>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</si>
  <si>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</si>
  <si>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</si>
  <si>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</si>
  <si>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</si>
  <si>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</si>
  <si>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</si>
  <si>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</si>
  <si>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</si>
  <si>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</si>
  <si>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</si>
  <si>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</si>
  <si>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</si>
  <si>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</si>
  <si>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2011350</t>
  </si>
  <si>
    <t>2011399</t>
  </si>
  <si>
    <t>其他商贸事务支出</t>
  </si>
  <si>
    <t>20114</t>
  </si>
  <si>
    <t>知识产权事务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</si>
  <si>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</si>
  <si>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</si>
  <si>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</si>
  <si>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</si>
  <si>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</si>
  <si>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</si>
  <si>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</si>
  <si>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</si>
  <si>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</si>
  <si>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</si>
  <si>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</si>
  <si>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</si>
  <si>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</si>
  <si>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</si>
  <si>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</si>
  <si>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</si>
  <si>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</si>
  <si>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</si>
  <si>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</si>
  <si>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</si>
  <si>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</si>
  <si>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</si>
  <si>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</si>
  <si>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</si>
  <si>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</si>
  <si>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</si>
  <si>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</si>
  <si>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</si>
  <si>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港澳台事务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</si>
  <si>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</si>
  <si>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</si>
  <si>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</si>
  <si>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</si>
  <si>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</si>
  <si>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</si>
  <si>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</si>
  <si>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</si>
  <si>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</si>
  <si>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</si>
  <si>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</si>
  <si>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</si>
  <si>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</si>
  <si>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</si>
  <si>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</si>
  <si>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</si>
  <si>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</si>
  <si>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</si>
  <si>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</t>
  </si>
  <si>
    <t>民主党派及工商联事务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</si>
  <si>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</si>
  <si>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</si>
  <si>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</si>
  <si>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</si>
  <si>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</si>
  <si>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</si>
  <si>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</si>
  <si>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</si>
  <si>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</si>
  <si>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</si>
  <si>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</si>
  <si>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</si>
  <si>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</si>
  <si>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</si>
  <si>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</si>
  <si>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</si>
  <si>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</si>
  <si>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</si>
  <si>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</si>
  <si>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</si>
  <si>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</si>
  <si>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</si>
  <si>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</si>
  <si>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</si>
  <si>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</si>
  <si>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</si>
  <si>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</si>
  <si>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</si>
  <si>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</si>
  <si>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</si>
  <si>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</si>
  <si>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</si>
  <si>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</si>
  <si>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</si>
  <si>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</si>
  <si>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</t>
  </si>
  <si>
    <t>宣传事务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</si>
  <si>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</si>
  <si>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</si>
  <si>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</si>
  <si>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</si>
  <si>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</si>
  <si>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</si>
  <si>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</si>
  <si>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</si>
  <si>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</si>
  <si>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</si>
  <si>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</si>
  <si>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</si>
  <si>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</si>
  <si>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</si>
  <si>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</si>
  <si>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</si>
  <si>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</si>
  <si>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</si>
  <si>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</si>
  <si>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</si>
  <si>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</si>
  <si>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</si>
  <si>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</si>
  <si>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</si>
  <si>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</si>
  <si>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</si>
  <si>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</si>
  <si>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</si>
  <si>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</si>
  <si>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其他共产党事务支出</t>
  </si>
  <si>
    <t>2013601</t>
  </si>
  <si>
    <t>2013602</t>
  </si>
  <si>
    <t>2013603</t>
  </si>
  <si>
    <t>2013650</t>
  </si>
  <si>
    <t>2013699</t>
  </si>
  <si>
    <t>20137</t>
  </si>
  <si>
    <t>网信事务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</si>
  <si>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</si>
  <si>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</si>
  <si>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</si>
  <si>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</si>
  <si>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</si>
  <si>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</si>
  <si>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</si>
  <si>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</si>
  <si>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</si>
  <si>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</si>
  <si>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</si>
  <si>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</si>
  <si>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</si>
  <si>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</si>
  <si>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</si>
  <si>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</si>
  <si>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</si>
  <si>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</si>
  <si>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</si>
  <si>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</si>
  <si>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</si>
  <si>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</si>
  <si>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</si>
  <si>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</si>
  <si>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</si>
  <si>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</si>
  <si>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</si>
  <si>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</si>
  <si>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</si>
  <si>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</si>
  <si>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</si>
  <si>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</si>
  <si>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</t>
  </si>
  <si>
    <t>社会工作事务</t>
  </si>
  <si>
    <t>2013901</t>
  </si>
  <si>
    <t>2013902</t>
  </si>
  <si>
    <t>2013903</t>
  </si>
  <si>
    <t>机关事务</t>
  </si>
  <si>
    <t>2013904</t>
  </si>
  <si>
    <t>2013950</t>
  </si>
  <si>
    <t>2013999</t>
  </si>
  <si>
    <t>其他社会工作事务支出</t>
  </si>
  <si>
    <t>20140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</si>
  <si>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</si>
  <si>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</si>
  <si>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</si>
  <si>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</si>
  <si>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</si>
  <si>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</si>
  <si>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</si>
  <si>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</t>
  </si>
  <si>
    <t>其他一般公共服务支出</t>
  </si>
  <si>
    <t>2019901</t>
  </si>
  <si>
    <t>国家赔偿费用支出</t>
  </si>
  <si>
    <t>2019999</t>
  </si>
  <si>
    <t>202</t>
  </si>
  <si>
    <t>外交支出</t>
  </si>
  <si>
    <t>20201</t>
  </si>
  <si>
    <t>外交管理事务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</si>
  <si>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</si>
  <si>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</si>
  <si>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</si>
  <si>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</si>
  <si>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</si>
  <si>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</si>
  <si>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</si>
  <si>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</si>
  <si>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驻外机构</t>
  </si>
  <si>
    <t>2020201</t>
  </si>
  <si>
    <t>驻外使领馆（团、处）</t>
  </si>
  <si>
    <t>2020202</t>
  </si>
  <si>
    <t>其他驻外机构支出</t>
  </si>
  <si>
    <t>20203</t>
  </si>
  <si>
    <t>对外援助</t>
  </si>
  <si>
    <t>2020304</t>
  </si>
  <si>
    <t>援外优惠贷款贴息</t>
  </si>
  <si>
    <t>2020306</t>
  </si>
  <si>
    <t>20204</t>
  </si>
  <si>
    <t>国际组织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</si>
  <si>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</si>
  <si>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</si>
  <si>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</si>
  <si>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</si>
  <si>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</si>
  <si>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</si>
  <si>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</si>
  <si>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</si>
  <si>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</si>
  <si>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</si>
  <si>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</si>
  <si>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对外合作与交流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</si>
  <si>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</si>
  <si>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</si>
  <si>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</si>
  <si>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</si>
  <si>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</si>
  <si>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</si>
  <si>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</si>
  <si>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</si>
  <si>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</si>
  <si>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对外宣传</t>
  </si>
  <si>
    <t>2020601</t>
  </si>
  <si>
    <t>20207</t>
  </si>
  <si>
    <t>边界勘界联检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</si>
  <si>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</si>
  <si>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</si>
  <si>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</si>
  <si>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</si>
  <si>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</si>
  <si>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</si>
  <si>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</si>
  <si>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</t>
  </si>
  <si>
    <t>国际发展合作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</si>
  <si>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</si>
  <si>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</si>
  <si>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</si>
  <si>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</si>
  <si>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</si>
  <si>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</si>
  <si>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</si>
  <si>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其他外交支出</t>
  </si>
  <si>
    <t>2029999</t>
  </si>
  <si>
    <t>203</t>
  </si>
  <si>
    <t>国防支出</t>
  </si>
  <si>
    <t>20301</t>
  </si>
  <si>
    <t>军费</t>
  </si>
  <si>
    <t>2030101</t>
  </si>
  <si>
    <t>现役部队</t>
  </si>
  <si>
    <t>2030102</t>
  </si>
  <si>
    <t>预备役部队</t>
  </si>
  <si>
    <t>2030199</t>
  </si>
  <si>
    <t>其他军费支出</t>
  </si>
  <si>
    <t>20304</t>
  </si>
  <si>
    <t>国防科研事业</t>
  </si>
  <si>
    <t>2030401</t>
  </si>
  <si>
    <t>20305</t>
  </si>
  <si>
    <t>专项工程</t>
  </si>
  <si>
    <t>2030501</t>
  </si>
  <si>
    <t>20306</t>
  </si>
  <si>
    <t>国防动员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</si>
  <si>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</si>
  <si>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</si>
  <si>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</si>
  <si>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</si>
  <si>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</si>
  <si>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</si>
  <si>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</si>
  <si>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</si>
  <si>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</si>
  <si>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</si>
  <si>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</si>
  <si>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</si>
  <si>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</si>
  <si>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</si>
  <si>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</si>
  <si>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其他国防支出</t>
  </si>
  <si>
    <t>2039999</t>
  </si>
  <si>
    <t>204</t>
  </si>
  <si>
    <t>20401</t>
  </si>
  <si>
    <t>武装警察部队</t>
  </si>
  <si>
    <t>2040101</t>
  </si>
  <si>
    <t>2040199</t>
  </si>
  <si>
    <t>其他武装警察部队支出</t>
  </si>
  <si>
    <t>20402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</si>
  <si>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</si>
  <si>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</si>
  <si>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</si>
  <si>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</si>
  <si>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</si>
  <si>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</si>
  <si>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</si>
  <si>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</si>
  <si>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</si>
  <si>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</si>
  <si>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</si>
  <si>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</si>
  <si>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</si>
  <si>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</si>
  <si>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</si>
  <si>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</t>
  </si>
  <si>
    <t>国家安全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</si>
  <si>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</si>
  <si>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</si>
  <si>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</si>
  <si>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</si>
  <si>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</si>
  <si>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</si>
  <si>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</si>
  <si>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</si>
  <si>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</si>
  <si>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检察</t>
  </si>
  <si>
    <t>2040401</t>
  </si>
  <si>
    <t>2040402</t>
  </si>
  <si>
    <t>2040403</t>
  </si>
  <si>
    <t>2040409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</si>
  <si>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两房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建设</t>
    </r>
  </si>
  <si>
    <t>2040410</t>
  </si>
  <si>
    <t>检察监督</t>
  </si>
  <si>
    <t>2040450</t>
  </si>
  <si>
    <t>2040499</t>
  </si>
  <si>
    <t>其他检察支出</t>
  </si>
  <si>
    <t>20405</t>
  </si>
  <si>
    <t>法院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</si>
  <si>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</si>
  <si>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</si>
  <si>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</si>
  <si>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</si>
  <si>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</si>
  <si>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</si>
  <si>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</si>
  <si>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</si>
  <si>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两庭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建设</t>
    </r>
  </si>
  <si>
    <t>2040550</t>
  </si>
  <si>
    <t>2040599</t>
  </si>
  <si>
    <t>其他法院支出</t>
  </si>
  <si>
    <t>20406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</si>
  <si>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</si>
  <si>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</si>
  <si>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</si>
  <si>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</si>
  <si>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</si>
  <si>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</si>
  <si>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</si>
  <si>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</si>
  <si>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</si>
  <si>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</si>
  <si>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</si>
  <si>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</si>
  <si>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</si>
  <si>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</si>
  <si>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</si>
  <si>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</si>
  <si>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</si>
  <si>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</si>
  <si>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</si>
  <si>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</si>
  <si>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</si>
  <si>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</t>
  </si>
  <si>
    <t>监狱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</si>
  <si>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</si>
  <si>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</si>
  <si>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</si>
  <si>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</si>
  <si>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</si>
  <si>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</si>
  <si>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</si>
  <si>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</si>
  <si>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</si>
  <si>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</si>
  <si>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</si>
  <si>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</si>
  <si>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</si>
  <si>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</si>
  <si>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强制隔离戒毒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</si>
  <si>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</si>
  <si>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</si>
  <si>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</si>
  <si>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</si>
  <si>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</si>
  <si>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</si>
  <si>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</si>
  <si>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</si>
  <si>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</si>
  <si>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</si>
  <si>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</si>
  <si>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</si>
  <si>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</si>
  <si>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</si>
  <si>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国家保密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</si>
  <si>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</si>
  <si>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</si>
  <si>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</si>
  <si>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</si>
  <si>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</si>
  <si>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</si>
  <si>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</si>
  <si>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</si>
  <si>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</si>
  <si>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</si>
  <si>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</si>
  <si>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缉私警察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</si>
  <si>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</si>
  <si>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</si>
  <si>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</si>
  <si>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</si>
  <si>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</si>
  <si>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</si>
  <si>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</si>
  <si>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</t>
  </si>
  <si>
    <t>其他公共安全支出</t>
  </si>
  <si>
    <t>2049902</t>
  </si>
  <si>
    <t>国家司法救助支出</t>
  </si>
  <si>
    <t>2049999</t>
  </si>
  <si>
    <t>205</t>
  </si>
  <si>
    <t>20501</t>
  </si>
  <si>
    <t>2050101</t>
  </si>
  <si>
    <t>2050102</t>
  </si>
  <si>
    <t>2050103</t>
  </si>
  <si>
    <t>2050199</t>
  </si>
  <si>
    <t>其他教育管理事务支出</t>
  </si>
  <si>
    <t>20502</t>
  </si>
  <si>
    <t>2050201</t>
  </si>
  <si>
    <t>2050202</t>
  </si>
  <si>
    <t>2050203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</si>
  <si>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</si>
  <si>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</si>
  <si>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</si>
  <si>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</si>
  <si>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</si>
  <si>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</si>
  <si>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</si>
  <si>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2050301</t>
  </si>
  <si>
    <t>初等职业教育</t>
  </si>
  <si>
    <t>2050302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</si>
  <si>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</si>
  <si>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</si>
  <si>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</si>
  <si>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</si>
  <si>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</si>
  <si>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</si>
  <si>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</si>
  <si>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成人教育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</si>
  <si>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</si>
  <si>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</si>
  <si>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</si>
  <si>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</si>
  <si>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</si>
  <si>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</si>
  <si>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</si>
  <si>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</si>
  <si>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</si>
  <si>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</si>
  <si>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</si>
  <si>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2050501</t>
  </si>
  <si>
    <t>2050502</t>
  </si>
  <si>
    <t>教育电视台</t>
  </si>
  <si>
    <t>2050599</t>
  </si>
  <si>
    <t>其他广播电视教育支出</t>
  </si>
  <si>
    <t>20506</t>
  </si>
  <si>
    <t>留学教育</t>
  </si>
  <si>
    <t>2050601</t>
  </si>
  <si>
    <t>出国留学教育</t>
  </si>
  <si>
    <t>2050602</t>
  </si>
  <si>
    <t>来华留学教育</t>
  </si>
  <si>
    <t>2050699</t>
  </si>
  <si>
    <t>其他留学教育支出</t>
  </si>
  <si>
    <t>20507</t>
  </si>
  <si>
    <t>2050701</t>
  </si>
  <si>
    <t>2050702</t>
  </si>
  <si>
    <t>工读学校教育</t>
  </si>
  <si>
    <t>2050799</t>
  </si>
  <si>
    <t>其他特殊教育支出</t>
  </si>
  <si>
    <t>20508</t>
  </si>
  <si>
    <t>2050801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</si>
  <si>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</si>
  <si>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</si>
  <si>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</si>
  <si>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</si>
  <si>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</si>
  <si>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</si>
  <si>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</si>
  <si>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</si>
  <si>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</si>
  <si>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</si>
  <si>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</si>
  <si>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</si>
  <si>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</si>
  <si>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</si>
  <si>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</si>
  <si>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</si>
  <si>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</si>
  <si>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</si>
  <si>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</si>
  <si>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</si>
  <si>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</si>
  <si>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</si>
  <si>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</si>
  <si>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2059999</t>
  </si>
  <si>
    <t>206</t>
  </si>
  <si>
    <t>20601</t>
  </si>
  <si>
    <t>科学技术管理事务</t>
  </si>
  <si>
    <t>2060101</t>
  </si>
  <si>
    <t>2060102</t>
  </si>
  <si>
    <t>2060103</t>
  </si>
  <si>
    <t>2060199</t>
  </si>
  <si>
    <t>其他科学技术管理事务支出</t>
  </si>
  <si>
    <t>20602</t>
  </si>
  <si>
    <t>基础研究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</si>
  <si>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</si>
  <si>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</si>
  <si>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</si>
  <si>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</si>
  <si>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</si>
  <si>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</si>
  <si>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</si>
  <si>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</si>
  <si>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</si>
  <si>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</si>
  <si>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</si>
  <si>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</si>
  <si>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</si>
  <si>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</si>
  <si>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</si>
  <si>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</si>
  <si>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</t>
  </si>
  <si>
    <t>应用研究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</si>
  <si>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</si>
  <si>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</si>
  <si>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</si>
  <si>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</si>
  <si>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</si>
  <si>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</si>
  <si>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</si>
  <si>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</si>
  <si>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</si>
  <si>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</t>
  </si>
  <si>
    <t>技术研究与开发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</si>
  <si>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</si>
  <si>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</si>
  <si>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</si>
  <si>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</si>
  <si>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</si>
  <si>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</si>
  <si>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</si>
  <si>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</t>
  </si>
  <si>
    <t>科技条件与服务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</si>
  <si>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</si>
  <si>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</si>
  <si>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</si>
  <si>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</si>
  <si>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</si>
  <si>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</si>
  <si>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</si>
  <si>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</si>
  <si>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</si>
  <si>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</si>
  <si>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</si>
  <si>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</si>
  <si>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</si>
  <si>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</si>
  <si>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</si>
  <si>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</si>
  <si>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</si>
  <si>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</si>
  <si>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</si>
  <si>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</si>
  <si>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</si>
  <si>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</si>
  <si>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</si>
  <si>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</si>
  <si>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</si>
  <si>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</si>
  <si>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</si>
  <si>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</si>
  <si>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20608</t>
  </si>
  <si>
    <t>科技交流与合作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</si>
  <si>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</si>
  <si>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</si>
  <si>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</si>
  <si>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</si>
  <si>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</si>
  <si>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</si>
  <si>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</si>
  <si>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科技重大项目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</si>
  <si>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</si>
  <si>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</si>
  <si>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</si>
  <si>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</si>
  <si>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</si>
  <si>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</si>
  <si>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</si>
  <si>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其他科学技术支出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</si>
  <si>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</si>
  <si>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</si>
  <si>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</si>
  <si>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</si>
  <si>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</si>
  <si>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</si>
  <si>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</si>
  <si>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</t>
  </si>
  <si>
    <t>20701</t>
  </si>
  <si>
    <t>2070101</t>
  </si>
  <si>
    <t>2070102</t>
  </si>
  <si>
    <t>2070103</t>
  </si>
  <si>
    <t>2070104</t>
  </si>
  <si>
    <t>2070105</t>
  </si>
  <si>
    <t>文化展示及纪念机构</t>
  </si>
  <si>
    <t>2070106</t>
  </si>
  <si>
    <t>艺术表演场所</t>
  </si>
  <si>
    <t>2070107</t>
  </si>
  <si>
    <t>2070108</t>
  </si>
  <si>
    <t>文化活动</t>
  </si>
  <si>
    <t>2070109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</si>
  <si>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</si>
  <si>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</si>
  <si>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</si>
  <si>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</si>
  <si>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</si>
  <si>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</si>
  <si>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</si>
  <si>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</si>
  <si>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</si>
  <si>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</si>
  <si>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</si>
  <si>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20702</t>
  </si>
  <si>
    <t>文物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</si>
  <si>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</si>
  <si>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</si>
  <si>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</si>
  <si>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</si>
  <si>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</si>
  <si>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</si>
  <si>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</si>
  <si>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</si>
  <si>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</si>
  <si>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</si>
  <si>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</si>
  <si>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</si>
  <si>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</si>
  <si>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</si>
  <si>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</si>
  <si>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</si>
  <si>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</si>
  <si>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</si>
  <si>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</si>
  <si>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</si>
  <si>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</si>
  <si>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</si>
  <si>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</si>
  <si>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</si>
  <si>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</si>
  <si>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</si>
  <si>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</si>
  <si>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</si>
  <si>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</si>
  <si>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</t>
  </si>
  <si>
    <t>新闻出版电影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</si>
  <si>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</si>
  <si>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</si>
  <si>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</si>
  <si>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</si>
  <si>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</si>
  <si>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</si>
  <si>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</si>
  <si>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</si>
  <si>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</si>
  <si>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</si>
  <si>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</si>
  <si>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</si>
  <si>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</si>
  <si>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</si>
  <si>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</si>
  <si>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</si>
  <si>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</si>
  <si>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</si>
  <si>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</si>
  <si>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</si>
  <si>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</si>
  <si>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</si>
  <si>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</si>
  <si>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</si>
  <si>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</si>
  <si>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</si>
  <si>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</t>
  </si>
  <si>
    <t>2079902</t>
  </si>
  <si>
    <t>2079903</t>
  </si>
  <si>
    <t>文化产业发展专项支出</t>
  </si>
  <si>
    <t>2079999</t>
  </si>
  <si>
    <t>208</t>
  </si>
  <si>
    <t>20801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</si>
  <si>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</si>
  <si>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</si>
  <si>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</si>
  <si>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</si>
  <si>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</si>
  <si>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</si>
  <si>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</si>
  <si>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</si>
  <si>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</si>
  <si>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</si>
  <si>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</si>
  <si>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</si>
  <si>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</si>
  <si>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</si>
  <si>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</si>
  <si>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</si>
  <si>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</si>
  <si>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</si>
  <si>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</si>
  <si>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</si>
  <si>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</si>
  <si>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</si>
  <si>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</si>
  <si>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</si>
  <si>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</si>
  <si>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</si>
  <si>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</si>
  <si>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</si>
  <si>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</si>
  <si>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</si>
  <si>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</si>
  <si>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</si>
  <si>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</si>
  <si>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</si>
  <si>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</si>
  <si>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</si>
  <si>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</si>
  <si>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</si>
  <si>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</si>
  <si>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</si>
  <si>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</si>
  <si>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</si>
  <si>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</si>
  <si>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20804</t>
  </si>
  <si>
    <t>补充全国社会保障基金</t>
  </si>
  <si>
    <t>2080402</t>
  </si>
  <si>
    <t>用一般公共预算补充基金</t>
  </si>
  <si>
    <t>20805</t>
  </si>
  <si>
    <t>2080501</t>
  </si>
  <si>
    <t>2080502</t>
  </si>
  <si>
    <t>2080503</t>
  </si>
  <si>
    <t>离退休人员管理机构</t>
  </si>
  <si>
    <t>2080505</t>
  </si>
  <si>
    <t>2080506</t>
  </si>
  <si>
    <t>2080507</t>
  </si>
  <si>
    <t>2080508</t>
  </si>
  <si>
    <t>对机关事业单位职业年金的补助</t>
  </si>
  <si>
    <t>2080599</t>
  </si>
  <si>
    <t>其他行政事业单位养老支出</t>
  </si>
  <si>
    <t>20806</t>
  </si>
  <si>
    <t>企业改革补助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</si>
  <si>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</si>
  <si>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</si>
  <si>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</si>
  <si>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</si>
  <si>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</si>
  <si>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</si>
  <si>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</t>
  </si>
  <si>
    <t>2080701</t>
  </si>
  <si>
    <t>2080702</t>
  </si>
  <si>
    <t>2080704</t>
  </si>
  <si>
    <t>2080705</t>
  </si>
  <si>
    <t>2080709</t>
  </si>
  <si>
    <t>职业技能鉴定补贴</t>
  </si>
  <si>
    <t>2080711</t>
  </si>
  <si>
    <t>2080712</t>
  </si>
  <si>
    <t>高技能人才培养补助</t>
  </si>
  <si>
    <t>2080713</t>
  </si>
  <si>
    <t>2080799</t>
  </si>
  <si>
    <t>其他就业补助支出</t>
  </si>
  <si>
    <t>20808</t>
  </si>
  <si>
    <t>2080801</t>
  </si>
  <si>
    <t>死亡抚恤</t>
  </si>
  <si>
    <t>2080802</t>
  </si>
  <si>
    <t>2080803</t>
  </si>
  <si>
    <t>在乡复员、退伍军人生活补助</t>
  </si>
  <si>
    <t>2080805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</si>
  <si>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</si>
  <si>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</si>
  <si>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</si>
  <si>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</si>
  <si>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</si>
  <si>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</si>
  <si>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</si>
  <si>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20809</t>
  </si>
  <si>
    <t>2080901</t>
  </si>
  <si>
    <t>2080902</t>
  </si>
  <si>
    <t>军队移交政府的离退休人员安置</t>
  </si>
  <si>
    <t>2080903</t>
  </si>
  <si>
    <t>军队移交政府离退休干部管理机构</t>
  </si>
  <si>
    <t>2080904</t>
  </si>
  <si>
    <t>2080905</t>
  </si>
  <si>
    <t>军队转业干部安置</t>
  </si>
  <si>
    <t>2080999</t>
  </si>
  <si>
    <t>20810</t>
  </si>
  <si>
    <t>2081001</t>
  </si>
  <si>
    <t>2081002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</si>
  <si>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</si>
  <si>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</si>
  <si>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</si>
  <si>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</si>
  <si>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</si>
  <si>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</si>
  <si>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</si>
  <si>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</si>
  <si>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</si>
  <si>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20811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</si>
  <si>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</si>
  <si>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</si>
  <si>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</si>
  <si>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</si>
  <si>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</si>
  <si>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</si>
  <si>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</si>
  <si>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</si>
  <si>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</si>
  <si>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</si>
  <si>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2081199</t>
  </si>
  <si>
    <t>其他残疾人事业支出</t>
  </si>
  <si>
    <t>20816</t>
  </si>
  <si>
    <t>2081601</t>
  </si>
  <si>
    <t>2081602</t>
  </si>
  <si>
    <t>2081603</t>
  </si>
  <si>
    <t>2081650</t>
  </si>
  <si>
    <t>2081699</t>
  </si>
  <si>
    <t>其他红十字事业支出</t>
  </si>
  <si>
    <t>20819</t>
  </si>
  <si>
    <t>2081901</t>
  </si>
  <si>
    <t>2081902</t>
  </si>
  <si>
    <t>农村最低生活保障金支出</t>
  </si>
  <si>
    <t>20820</t>
  </si>
  <si>
    <t>2082001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</si>
  <si>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</si>
  <si>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</si>
  <si>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</si>
  <si>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</si>
  <si>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</si>
  <si>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</si>
  <si>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</si>
  <si>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</si>
  <si>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20824</t>
  </si>
  <si>
    <t>补充道路交通事故社会救助基金</t>
  </si>
  <si>
    <t>2082401</t>
  </si>
  <si>
    <t>对道路交通事故社会救助基金的补助</t>
  </si>
  <si>
    <t>2082402</t>
  </si>
  <si>
    <t>交强险罚款收入补助基金支出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</si>
  <si>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</si>
  <si>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</si>
  <si>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</si>
  <si>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</si>
  <si>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</si>
  <si>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</si>
  <si>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</si>
  <si>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2082601</t>
  </si>
  <si>
    <t>2082602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</si>
  <si>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</si>
  <si>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</si>
  <si>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</si>
  <si>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</si>
  <si>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</si>
  <si>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</si>
  <si>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</si>
  <si>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</si>
  <si>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</si>
  <si>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</si>
  <si>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</si>
  <si>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</si>
  <si>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</si>
  <si>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</si>
  <si>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</si>
  <si>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</si>
  <si>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</si>
  <si>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</si>
  <si>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</si>
  <si>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</si>
  <si>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</si>
  <si>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</si>
  <si>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</si>
  <si>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</si>
  <si>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</si>
  <si>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</si>
  <si>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2083099</t>
  </si>
  <si>
    <t>财政代缴其他社会保险费支出</t>
  </si>
  <si>
    <t>20899</t>
  </si>
  <si>
    <t>其他社会保障和就业支出</t>
  </si>
  <si>
    <t>2089999</t>
  </si>
  <si>
    <t>210</t>
  </si>
  <si>
    <t>21001</t>
  </si>
  <si>
    <t>2100101</t>
  </si>
  <si>
    <t>2100102</t>
  </si>
  <si>
    <t>2100103</t>
  </si>
  <si>
    <t>2100199</t>
  </si>
  <si>
    <t>其他卫生健康管理事务支出</t>
  </si>
  <si>
    <t>21002</t>
  </si>
  <si>
    <t>2100201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</si>
  <si>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</si>
  <si>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</si>
  <si>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</si>
  <si>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</si>
  <si>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</si>
  <si>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</si>
  <si>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</si>
  <si>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</si>
  <si>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</si>
  <si>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</si>
  <si>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</si>
  <si>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</si>
  <si>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</si>
  <si>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</si>
  <si>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</si>
  <si>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</si>
  <si>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</si>
  <si>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</si>
  <si>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</si>
  <si>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</si>
  <si>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</si>
  <si>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</si>
  <si>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</si>
  <si>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</si>
  <si>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</si>
  <si>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</si>
  <si>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</t>
  </si>
  <si>
    <t>2100301</t>
  </si>
  <si>
    <t>2100302</t>
  </si>
  <si>
    <t>2100399</t>
  </si>
  <si>
    <t>其他基层医疗卫生机构支出</t>
  </si>
  <si>
    <t>21004</t>
  </si>
  <si>
    <t>2100401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</si>
  <si>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</si>
  <si>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</si>
  <si>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</si>
  <si>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</si>
  <si>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</si>
  <si>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</si>
  <si>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</si>
  <si>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</si>
  <si>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</si>
  <si>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</si>
  <si>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</si>
  <si>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</si>
  <si>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</si>
  <si>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2100409</t>
  </si>
  <si>
    <t>2100410</t>
  </si>
  <si>
    <t>突发公共卫生事件应急处置</t>
  </si>
  <si>
    <t>2100499</t>
  </si>
  <si>
    <t>其他公共卫生支出</t>
  </si>
  <si>
    <t>21007</t>
  </si>
  <si>
    <t>2100716</t>
  </si>
  <si>
    <t>2100717</t>
  </si>
  <si>
    <t>2100799</t>
  </si>
  <si>
    <t>其他计划生育事务支出</t>
  </si>
  <si>
    <t>21011</t>
  </si>
  <si>
    <t>2101101</t>
  </si>
  <si>
    <t>2101102</t>
  </si>
  <si>
    <t>2101103</t>
  </si>
  <si>
    <t>公务员医疗补助</t>
  </si>
  <si>
    <t>2101199</t>
  </si>
  <si>
    <t>其他行政事业单位医疗支出</t>
  </si>
  <si>
    <t>21012</t>
  </si>
  <si>
    <t>2101201</t>
  </si>
  <si>
    <t>2101202</t>
  </si>
  <si>
    <t>2101299</t>
  </si>
  <si>
    <t>财政对其他基本医疗保险基金的补助</t>
  </si>
  <si>
    <t>21013</t>
  </si>
  <si>
    <t>2101301</t>
  </si>
  <si>
    <t>2101302</t>
  </si>
  <si>
    <t>疾病应急救助</t>
  </si>
  <si>
    <t>2101399</t>
  </si>
  <si>
    <t>其他医疗救助支出</t>
  </si>
  <si>
    <t>21014</t>
  </si>
  <si>
    <t>2101401</t>
  </si>
  <si>
    <t>2101499</t>
  </si>
  <si>
    <t>其他优抚对象医疗支出</t>
  </si>
  <si>
    <t>21015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</si>
  <si>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</si>
  <si>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</si>
  <si>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</si>
  <si>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</si>
  <si>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</si>
  <si>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</si>
  <si>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</si>
  <si>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</si>
  <si>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</si>
  <si>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</si>
  <si>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</si>
  <si>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</t>
  </si>
  <si>
    <t>老龄卫生健康事务</t>
  </si>
  <si>
    <t>2101601</t>
  </si>
  <si>
    <t>21017</t>
  </si>
  <si>
    <t>2101701</t>
  </si>
  <si>
    <t>2101702</t>
  </si>
  <si>
    <t>2101703</t>
  </si>
  <si>
    <t>2101704</t>
  </si>
  <si>
    <t>2101799</t>
  </si>
  <si>
    <t>其他中医药事务支出</t>
  </si>
  <si>
    <t>21018</t>
  </si>
  <si>
    <t>疾病预防控制事务</t>
  </si>
  <si>
    <t>2101801</t>
  </si>
  <si>
    <t>2101802</t>
  </si>
  <si>
    <t>2101803</t>
  </si>
  <si>
    <t>2101899</t>
  </si>
  <si>
    <t>其他疾病预防控制事务支出</t>
  </si>
  <si>
    <t>21099</t>
  </si>
  <si>
    <t>其他卫生健康支出</t>
  </si>
  <si>
    <t>2109999</t>
  </si>
  <si>
    <t>211</t>
  </si>
  <si>
    <t>21101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</si>
  <si>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</si>
  <si>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</si>
  <si>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</si>
  <si>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</si>
  <si>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</si>
  <si>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</si>
  <si>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</si>
  <si>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</si>
  <si>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</si>
  <si>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</si>
  <si>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</si>
  <si>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</si>
  <si>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</si>
  <si>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</si>
  <si>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</si>
  <si>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</si>
  <si>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</si>
  <si>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</si>
  <si>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</si>
  <si>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</si>
  <si>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</si>
  <si>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</si>
  <si>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</si>
  <si>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</si>
  <si>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</si>
  <si>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</si>
  <si>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</si>
  <si>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</si>
  <si>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</si>
  <si>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</si>
  <si>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</si>
  <si>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</si>
  <si>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</si>
  <si>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</si>
  <si>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</si>
  <si>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</si>
  <si>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</si>
  <si>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</si>
  <si>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</si>
  <si>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</si>
  <si>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</si>
  <si>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</t>
  </si>
  <si>
    <t>自然生态保护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</si>
  <si>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</si>
  <si>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</si>
  <si>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</si>
  <si>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</si>
  <si>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</si>
  <si>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</si>
  <si>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</si>
  <si>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</si>
  <si>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</si>
  <si>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</si>
  <si>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</si>
  <si>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</si>
  <si>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</t>
  </si>
  <si>
    <t>2110501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</si>
  <si>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</si>
  <si>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</si>
  <si>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</si>
  <si>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</si>
  <si>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</si>
  <si>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</si>
  <si>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</si>
  <si>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2110599</t>
  </si>
  <si>
    <t>其他森林保护修复支出</t>
  </si>
  <si>
    <t>21107</t>
  </si>
  <si>
    <t>风沙荒漠治理</t>
  </si>
  <si>
    <t>2110704</t>
  </si>
  <si>
    <t>京津风沙源治理工程建设</t>
  </si>
  <si>
    <t>2110799</t>
  </si>
  <si>
    <t>其他风沙荒漠治理支出</t>
  </si>
  <si>
    <t>21108</t>
  </si>
  <si>
    <t>退牧还草</t>
  </si>
  <si>
    <t>2110804</t>
  </si>
  <si>
    <t>退牧还草工程建设</t>
  </si>
  <si>
    <t>2110899</t>
  </si>
  <si>
    <t>其他退牧还草支出</t>
  </si>
  <si>
    <t>21109</t>
  </si>
  <si>
    <t>已垦草原退耕还草</t>
  </si>
  <si>
    <t>2110901</t>
  </si>
  <si>
    <t>21110</t>
  </si>
  <si>
    <t>2111001</t>
  </si>
  <si>
    <t>21111</t>
  </si>
  <si>
    <t>污染减排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</si>
  <si>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</si>
  <si>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</si>
  <si>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</si>
  <si>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</si>
  <si>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</si>
  <si>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</si>
  <si>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</si>
  <si>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</si>
  <si>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</si>
  <si>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</si>
  <si>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</si>
  <si>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可再生能源</t>
  </si>
  <si>
    <t>2111201</t>
  </si>
  <si>
    <t>21113</t>
  </si>
  <si>
    <t>循环经济</t>
  </si>
  <si>
    <t>2111301</t>
  </si>
  <si>
    <t>21114</t>
  </si>
  <si>
    <t>能源管理事务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</si>
  <si>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</si>
  <si>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</si>
  <si>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</si>
  <si>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</si>
  <si>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</si>
  <si>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</si>
  <si>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</si>
  <si>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</si>
  <si>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</si>
  <si>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</si>
  <si>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</si>
  <si>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</si>
  <si>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</si>
  <si>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</si>
  <si>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</si>
  <si>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</si>
  <si>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其他节能环保支出</t>
  </si>
  <si>
    <t>2119999</t>
  </si>
  <si>
    <t>212</t>
  </si>
  <si>
    <t>21201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</si>
  <si>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</si>
  <si>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</si>
  <si>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</si>
  <si>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</si>
  <si>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</si>
  <si>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</si>
  <si>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</si>
  <si>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</si>
  <si>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</si>
  <si>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</si>
  <si>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</si>
  <si>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</si>
  <si>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</si>
  <si>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</si>
  <si>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</si>
  <si>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</si>
  <si>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21202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</si>
  <si>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</si>
  <si>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</si>
  <si>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</si>
  <si>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</si>
  <si>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</si>
  <si>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</si>
  <si>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</si>
  <si>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</si>
  <si>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2120501</t>
  </si>
  <si>
    <t>21206</t>
  </si>
  <si>
    <t>2120601</t>
  </si>
  <si>
    <t>21299</t>
  </si>
  <si>
    <t>其他城乡社区支出</t>
  </si>
  <si>
    <t>2129999</t>
  </si>
  <si>
    <t>213</t>
  </si>
  <si>
    <t>21301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</si>
  <si>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</si>
  <si>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</si>
  <si>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</si>
  <si>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</si>
  <si>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</si>
  <si>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</si>
  <si>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</si>
  <si>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</si>
  <si>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</si>
  <si>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</si>
  <si>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</si>
  <si>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</si>
  <si>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</si>
  <si>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</si>
  <si>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</si>
  <si>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</si>
  <si>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</si>
  <si>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</si>
  <si>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</si>
  <si>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</si>
  <si>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</si>
  <si>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</si>
  <si>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</si>
  <si>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</si>
  <si>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</si>
  <si>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</si>
  <si>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</si>
  <si>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</si>
  <si>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</si>
  <si>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</si>
  <si>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</si>
  <si>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</si>
  <si>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</si>
  <si>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</si>
  <si>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</si>
  <si>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</si>
  <si>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</si>
  <si>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</si>
  <si>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</si>
  <si>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</si>
  <si>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</si>
  <si>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</si>
  <si>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</si>
  <si>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</si>
  <si>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</si>
  <si>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</t>
  </si>
  <si>
    <t>2130201</t>
  </si>
  <si>
    <t>2130202</t>
  </si>
  <si>
    <t>2130203</t>
  </si>
  <si>
    <t>2130204</t>
  </si>
  <si>
    <t>2130205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</si>
  <si>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</si>
  <si>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</si>
  <si>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</si>
  <si>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</si>
  <si>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</si>
  <si>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</si>
  <si>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</si>
  <si>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</si>
  <si>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</si>
  <si>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</si>
  <si>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</si>
  <si>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</si>
  <si>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</si>
  <si>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</si>
  <si>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</si>
  <si>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</si>
  <si>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</si>
  <si>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</si>
  <si>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</si>
  <si>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</si>
  <si>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</si>
  <si>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</si>
  <si>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</si>
  <si>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</si>
  <si>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</si>
  <si>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</si>
  <si>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</si>
  <si>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</si>
  <si>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</si>
  <si>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</si>
  <si>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</si>
  <si>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</si>
  <si>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</si>
  <si>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</si>
  <si>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</si>
  <si>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</si>
  <si>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</si>
  <si>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</si>
  <si>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</si>
  <si>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</si>
  <si>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</si>
  <si>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</si>
  <si>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</si>
  <si>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</si>
  <si>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</si>
  <si>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</si>
  <si>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</si>
  <si>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</si>
  <si>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</si>
  <si>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</si>
  <si>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</si>
  <si>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</si>
  <si>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</si>
  <si>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</si>
  <si>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</si>
  <si>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</si>
  <si>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</si>
  <si>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</si>
  <si>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</si>
  <si>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</si>
  <si>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</si>
  <si>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</si>
  <si>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</si>
  <si>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</si>
  <si>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</si>
  <si>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</si>
  <si>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2130322</t>
  </si>
  <si>
    <t>水利安全监督</t>
  </si>
  <si>
    <t>2130333</t>
  </si>
  <si>
    <t>2130334</t>
  </si>
  <si>
    <t>水利建设征地及移民支出</t>
  </si>
  <si>
    <t>2130335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</si>
  <si>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</si>
  <si>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</si>
  <si>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</si>
  <si>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</si>
  <si>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</si>
  <si>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</si>
  <si>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</t>
  </si>
  <si>
    <t>2130501</t>
  </si>
  <si>
    <t>2130502</t>
  </si>
  <si>
    <t>2130503</t>
  </si>
  <si>
    <t>2130504</t>
  </si>
  <si>
    <t>农村基础设施建设</t>
  </si>
  <si>
    <t>2130505</t>
  </si>
  <si>
    <t>2130506</t>
  </si>
  <si>
    <t>社会发展</t>
  </si>
  <si>
    <t>2130507</t>
  </si>
  <si>
    <t>贷款奖补和贴息</t>
  </si>
  <si>
    <t>2130508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</si>
  <si>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三西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农业建设专项补助</t>
    </r>
  </si>
  <si>
    <t>2130550</t>
  </si>
  <si>
    <t>2130599</t>
  </si>
  <si>
    <t>其他巩固脱贫攻坚成果衔接乡村振兴支出</t>
  </si>
  <si>
    <t>21307</t>
  </si>
  <si>
    <t>2130701</t>
  </si>
  <si>
    <t>2130704</t>
  </si>
  <si>
    <t>国有农场办社会职能改革补助</t>
  </si>
  <si>
    <t>2130705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</si>
  <si>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</si>
  <si>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</si>
  <si>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</si>
  <si>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</si>
  <si>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</si>
  <si>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</si>
  <si>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</t>
  </si>
  <si>
    <t>2130801</t>
  </si>
  <si>
    <t>支持农村金融机构</t>
  </si>
  <si>
    <t>2130803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</si>
  <si>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</si>
  <si>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</si>
  <si>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</si>
  <si>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</si>
  <si>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</si>
  <si>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</si>
  <si>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</t>
  </si>
  <si>
    <t>2130901</t>
  </si>
  <si>
    <t>棉花目标价格补贴</t>
  </si>
  <si>
    <t>2130999</t>
  </si>
  <si>
    <t>21399</t>
  </si>
  <si>
    <t>其他农林水支出</t>
  </si>
  <si>
    <t>2139901</t>
  </si>
  <si>
    <t>化解其他公益性乡村债务支出</t>
  </si>
  <si>
    <t>2139999</t>
  </si>
  <si>
    <t>214</t>
  </si>
  <si>
    <t>21401</t>
  </si>
  <si>
    <t>2140101</t>
  </si>
  <si>
    <t>2140102</t>
  </si>
  <si>
    <t>2140103</t>
  </si>
  <si>
    <t>2140104</t>
  </si>
  <si>
    <t>公路建设</t>
  </si>
  <si>
    <t>2140106</t>
  </si>
  <si>
    <t>2140109</t>
  </si>
  <si>
    <t>交通运输信息化建设</t>
  </si>
  <si>
    <t>2140110</t>
  </si>
  <si>
    <t>公路和运输安全</t>
  </si>
  <si>
    <t>2140112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</si>
  <si>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</si>
  <si>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</si>
  <si>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</si>
  <si>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</si>
  <si>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</si>
  <si>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</si>
  <si>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</si>
  <si>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</si>
  <si>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</si>
  <si>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</si>
  <si>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</si>
  <si>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</si>
  <si>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</si>
  <si>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</si>
  <si>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</si>
  <si>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</si>
  <si>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</si>
  <si>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</si>
  <si>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</si>
  <si>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</si>
  <si>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</si>
  <si>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</si>
  <si>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</si>
  <si>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</si>
  <si>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</t>
  </si>
  <si>
    <t>铁路运输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</si>
  <si>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</si>
  <si>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</si>
  <si>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</si>
  <si>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</si>
  <si>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</si>
  <si>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</si>
  <si>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</si>
  <si>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</si>
  <si>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</si>
  <si>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</si>
  <si>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</si>
  <si>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</si>
  <si>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</si>
  <si>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</si>
  <si>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</si>
  <si>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</si>
  <si>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民用航空运输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</si>
  <si>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</si>
  <si>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</si>
  <si>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</si>
  <si>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</si>
  <si>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</si>
  <si>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</si>
  <si>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</si>
  <si>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</si>
  <si>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</si>
  <si>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</si>
  <si>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</si>
  <si>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</si>
  <si>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</si>
  <si>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</si>
  <si>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</si>
  <si>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</t>
  </si>
  <si>
    <t>邮政业支出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</si>
  <si>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</si>
  <si>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</si>
  <si>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</si>
  <si>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</si>
  <si>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</si>
  <si>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</si>
  <si>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</si>
  <si>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</si>
  <si>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</t>
  </si>
  <si>
    <t>其他交通运输支出</t>
  </si>
  <si>
    <t>2149901</t>
  </si>
  <si>
    <t>公共交通运营补助</t>
  </si>
  <si>
    <t>2149999</t>
  </si>
  <si>
    <t>215</t>
  </si>
  <si>
    <t>资源勘探工业信息等支出</t>
  </si>
  <si>
    <t>21501</t>
  </si>
  <si>
    <t>资源勘探开发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</si>
  <si>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</si>
  <si>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</si>
  <si>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</si>
  <si>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</si>
  <si>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</si>
  <si>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</si>
  <si>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</si>
  <si>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</si>
  <si>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</si>
  <si>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</si>
  <si>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</si>
  <si>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</si>
  <si>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</si>
  <si>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</si>
  <si>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</si>
  <si>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</si>
  <si>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</si>
  <si>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</si>
  <si>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</si>
  <si>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</si>
  <si>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</si>
  <si>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</si>
  <si>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</si>
  <si>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</si>
  <si>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</si>
  <si>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</si>
  <si>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</si>
  <si>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</si>
  <si>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</si>
  <si>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</si>
  <si>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</si>
  <si>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</si>
  <si>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</si>
  <si>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</si>
  <si>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</si>
  <si>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</si>
  <si>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</si>
  <si>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</si>
  <si>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</si>
  <si>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</si>
  <si>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</si>
  <si>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</si>
  <si>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</si>
  <si>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</si>
  <si>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</si>
  <si>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建筑业</t>
  </si>
  <si>
    <t>2150301</t>
  </si>
  <si>
    <t>2150302</t>
  </si>
  <si>
    <t>2150303</t>
  </si>
  <si>
    <t>2150399</t>
  </si>
  <si>
    <t>其他建筑业支出</t>
  </si>
  <si>
    <t>21505</t>
  </si>
  <si>
    <t>工业和信息产业监管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</si>
  <si>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</si>
  <si>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</si>
  <si>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</si>
  <si>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</si>
  <si>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</si>
  <si>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</si>
  <si>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</si>
  <si>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</si>
  <si>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</si>
  <si>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</si>
  <si>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</si>
  <si>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</si>
  <si>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</si>
  <si>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</si>
  <si>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</si>
  <si>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</si>
  <si>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</t>
  </si>
  <si>
    <t>国有资产监管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</si>
  <si>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</si>
  <si>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</si>
  <si>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</si>
  <si>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</si>
  <si>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</si>
  <si>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</si>
  <si>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</si>
  <si>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</si>
  <si>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</si>
  <si>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</t>
  </si>
  <si>
    <t>支持中小企业发展和管理支出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</si>
  <si>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</si>
  <si>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</si>
  <si>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</si>
  <si>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</si>
  <si>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</si>
  <si>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</si>
  <si>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</si>
  <si>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</si>
  <si>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</si>
  <si>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</si>
  <si>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</si>
  <si>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</t>
  </si>
  <si>
    <t>其他资源勘探工业信息等支出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</si>
  <si>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</si>
  <si>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</si>
  <si>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</si>
  <si>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</si>
  <si>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</si>
  <si>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</si>
  <si>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</si>
  <si>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</si>
  <si>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</si>
  <si>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</t>
  </si>
  <si>
    <t>21602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</si>
  <si>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</si>
  <si>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</si>
  <si>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</si>
  <si>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</si>
  <si>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</si>
  <si>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</si>
  <si>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</si>
  <si>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</si>
  <si>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</si>
  <si>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</si>
  <si>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</si>
  <si>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</si>
  <si>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</si>
  <si>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</si>
  <si>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</t>
  </si>
  <si>
    <t>涉外发展服务支出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</si>
  <si>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</si>
  <si>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</si>
  <si>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</si>
  <si>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</si>
  <si>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</si>
  <si>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</si>
  <si>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</si>
  <si>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</si>
  <si>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其他商业服务业等支出</t>
  </si>
  <si>
    <t>2169901</t>
  </si>
  <si>
    <t>服务业基础设施建设</t>
  </si>
  <si>
    <t>2169999</t>
  </si>
  <si>
    <t>217</t>
  </si>
  <si>
    <t>金融支出</t>
  </si>
  <si>
    <t>21701</t>
  </si>
  <si>
    <t>金融部门行政支出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</si>
  <si>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</si>
  <si>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</si>
  <si>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</si>
  <si>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</si>
  <si>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</si>
  <si>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</si>
  <si>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</si>
  <si>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</si>
  <si>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</si>
  <si>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金融部门监管支出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</si>
  <si>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</si>
  <si>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</si>
  <si>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</si>
  <si>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</si>
  <si>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</si>
  <si>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</si>
  <si>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</si>
  <si>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</si>
  <si>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</si>
  <si>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</si>
  <si>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</si>
  <si>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</si>
  <si>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</si>
  <si>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</si>
  <si>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</si>
  <si>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</si>
  <si>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</si>
  <si>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</si>
  <si>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</si>
  <si>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金融发展支出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</si>
  <si>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</si>
  <si>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</si>
  <si>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</si>
  <si>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</si>
  <si>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</si>
  <si>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</si>
  <si>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</si>
  <si>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</si>
  <si>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</si>
  <si>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</si>
  <si>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</si>
  <si>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金融调控支出</t>
  </si>
  <si>
    <t>2170401</t>
  </si>
  <si>
    <t>中央银行亏损补贴</t>
  </si>
  <si>
    <t>2170499</t>
  </si>
  <si>
    <t>其他金融调控支出</t>
  </si>
  <si>
    <t>21799</t>
  </si>
  <si>
    <t>其他金融支出</t>
  </si>
  <si>
    <t>2179902</t>
  </si>
  <si>
    <t>重点企业贷款贴息</t>
  </si>
  <si>
    <t>2179999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</si>
  <si>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</si>
  <si>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</si>
  <si>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</si>
  <si>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</si>
  <si>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</si>
  <si>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</si>
  <si>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</si>
  <si>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</si>
  <si>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</si>
  <si>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</si>
  <si>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</si>
  <si>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</si>
  <si>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</si>
  <si>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</si>
  <si>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</si>
  <si>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</si>
  <si>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</si>
  <si>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</si>
  <si>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</si>
  <si>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自然资源海洋气象等支出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</si>
  <si>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</si>
  <si>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</si>
  <si>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</si>
  <si>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</si>
  <si>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</si>
  <si>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</si>
  <si>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</si>
  <si>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</si>
  <si>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</si>
  <si>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</si>
  <si>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</si>
  <si>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</si>
  <si>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</si>
  <si>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</si>
  <si>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</si>
  <si>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</si>
  <si>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</si>
  <si>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</si>
  <si>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</si>
  <si>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</si>
  <si>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</si>
  <si>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</si>
  <si>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</si>
  <si>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</si>
  <si>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</si>
  <si>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</si>
  <si>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</si>
  <si>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</si>
  <si>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</si>
  <si>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</si>
  <si>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</si>
  <si>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</si>
  <si>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</si>
  <si>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</si>
  <si>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</si>
  <si>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</si>
  <si>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</si>
  <si>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</si>
  <si>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</si>
  <si>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</si>
  <si>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</si>
  <si>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</si>
  <si>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</si>
  <si>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</si>
  <si>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</si>
  <si>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</si>
  <si>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</si>
  <si>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</si>
  <si>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</si>
  <si>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</si>
  <si>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</t>
  </si>
  <si>
    <t>气象事务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</si>
  <si>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</si>
  <si>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</si>
  <si>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</si>
  <si>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</si>
  <si>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</si>
  <si>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</si>
  <si>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</si>
  <si>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</si>
  <si>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</si>
  <si>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</si>
  <si>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</si>
  <si>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</si>
  <si>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</si>
  <si>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</si>
  <si>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</si>
  <si>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</si>
  <si>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</si>
  <si>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</si>
  <si>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</si>
  <si>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</si>
  <si>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</si>
  <si>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</si>
  <si>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</si>
  <si>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</si>
  <si>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</si>
  <si>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</si>
  <si>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其他自然资源海洋气象等支出</t>
  </si>
  <si>
    <t>2209999</t>
  </si>
  <si>
    <t>221</t>
  </si>
  <si>
    <t>22101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</si>
  <si>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</si>
  <si>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</si>
  <si>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</si>
  <si>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</si>
  <si>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</si>
  <si>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</si>
  <si>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</si>
  <si>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</si>
  <si>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</si>
  <si>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2210106</t>
  </si>
  <si>
    <t>公共租赁住房</t>
  </si>
  <si>
    <t>2210107</t>
  </si>
  <si>
    <t>2210108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</si>
  <si>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</si>
  <si>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</si>
  <si>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</si>
  <si>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</si>
  <si>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</si>
  <si>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</si>
  <si>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</t>
  </si>
  <si>
    <t>2210201</t>
  </si>
  <si>
    <t>2210202</t>
  </si>
  <si>
    <t>提租补贴</t>
  </si>
  <si>
    <t>2210203</t>
  </si>
  <si>
    <t>购房补贴</t>
  </si>
  <si>
    <t>22103</t>
  </si>
  <si>
    <t>城乡社区住宅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</si>
  <si>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</si>
  <si>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</si>
  <si>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</si>
  <si>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</si>
  <si>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</si>
  <si>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</si>
  <si>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</t>
  </si>
  <si>
    <t>22201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</si>
  <si>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</si>
  <si>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</si>
  <si>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</si>
  <si>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</si>
  <si>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</si>
  <si>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</si>
  <si>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</si>
  <si>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</si>
  <si>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</si>
  <si>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</si>
  <si>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</si>
  <si>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</si>
  <si>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</si>
  <si>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</si>
  <si>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</si>
  <si>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</si>
  <si>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</si>
  <si>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</si>
  <si>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</si>
  <si>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</si>
  <si>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</si>
  <si>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</si>
  <si>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</si>
  <si>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</si>
  <si>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</si>
  <si>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</si>
  <si>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</si>
  <si>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</si>
  <si>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</si>
  <si>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22203</t>
  </si>
  <si>
    <t>能源储备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</si>
  <si>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</si>
  <si>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</si>
  <si>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</si>
  <si>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</si>
  <si>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</si>
  <si>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</si>
  <si>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</si>
  <si>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</si>
  <si>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</si>
  <si>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天然气储存</t>
  </si>
  <si>
    <t>2220399</t>
  </si>
  <si>
    <t>其他能源储备支出</t>
  </si>
  <si>
    <t>22204</t>
  </si>
  <si>
    <t>粮油储备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</si>
  <si>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</si>
  <si>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</si>
  <si>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</si>
  <si>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</si>
  <si>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</si>
  <si>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</si>
  <si>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</si>
  <si>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</si>
  <si>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</si>
  <si>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</si>
  <si>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</t>
  </si>
  <si>
    <t>重要商品储备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</si>
  <si>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</si>
  <si>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</si>
  <si>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</si>
  <si>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</si>
  <si>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</si>
  <si>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</si>
  <si>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</si>
  <si>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</si>
  <si>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</si>
  <si>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</si>
  <si>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</si>
  <si>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</si>
  <si>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</si>
  <si>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</si>
  <si>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</si>
  <si>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</si>
  <si>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</si>
  <si>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</si>
  <si>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</si>
  <si>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</si>
  <si>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</si>
  <si>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</si>
  <si>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</si>
  <si>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</si>
  <si>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</t>
  </si>
  <si>
    <t>22401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</si>
  <si>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</si>
  <si>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</si>
  <si>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</si>
  <si>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</si>
  <si>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</si>
  <si>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</si>
  <si>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</si>
  <si>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</si>
  <si>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</si>
  <si>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</si>
  <si>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</si>
  <si>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</si>
  <si>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</si>
  <si>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</si>
  <si>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</si>
  <si>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</si>
  <si>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</t>
  </si>
  <si>
    <t>消防救援事务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</si>
  <si>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</si>
  <si>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</si>
  <si>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</si>
  <si>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</si>
  <si>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</si>
  <si>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</si>
  <si>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</si>
  <si>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</si>
  <si>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</t>
  </si>
  <si>
    <t>矿山安全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</si>
  <si>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</si>
  <si>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</si>
  <si>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</si>
  <si>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</si>
  <si>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</si>
  <si>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</si>
  <si>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</si>
  <si>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</si>
  <si>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</si>
  <si>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</si>
  <si>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</si>
  <si>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</si>
  <si>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</si>
  <si>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</si>
  <si>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</si>
  <si>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</si>
  <si>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</si>
  <si>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</si>
  <si>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</si>
  <si>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</si>
  <si>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</si>
  <si>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</si>
  <si>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</si>
  <si>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</si>
  <si>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</si>
  <si>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</si>
  <si>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</si>
  <si>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</si>
  <si>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</si>
  <si>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</si>
  <si>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</si>
  <si>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</si>
  <si>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</t>
  </si>
  <si>
    <t>自然灾害防治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</si>
  <si>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</si>
  <si>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</si>
  <si>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</si>
  <si>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</si>
  <si>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</si>
  <si>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</si>
  <si>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</si>
  <si>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</si>
  <si>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</si>
  <si>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</si>
  <si>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</si>
  <si>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</si>
  <si>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</si>
  <si>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</si>
  <si>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</si>
  <si>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其他灾害防治及应急管理支出</t>
  </si>
  <si>
    <t>2249999</t>
  </si>
  <si>
    <t>227</t>
  </si>
  <si>
    <t>预备费</t>
  </si>
  <si>
    <t>229</t>
  </si>
  <si>
    <t>22902</t>
  </si>
  <si>
    <t>年初预留</t>
  </si>
  <si>
    <t>2290201</t>
  </si>
  <si>
    <t>22999</t>
  </si>
  <si>
    <t>2299999</t>
  </si>
  <si>
    <t>232</t>
  </si>
  <si>
    <t>23203</t>
  </si>
  <si>
    <t>2320301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</si>
  <si>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</si>
  <si>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</si>
  <si>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</si>
  <si>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</si>
  <si>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</si>
  <si>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</si>
  <si>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</t>
  </si>
  <si>
    <t>债务发行费用支出</t>
  </si>
  <si>
    <t>23303</t>
  </si>
  <si>
    <t>地方政府一般债务发行费用支出</t>
  </si>
  <si>
    <t>支出总计</t>
  </si>
  <si>
    <t>2024年一般公共预算本级基本支出预算表</t>
  </si>
  <si>
    <t>2024年一般公共预算返还性收入和转移支付表</t>
  </si>
  <si>
    <t>1100-上级补助收入</t>
  </si>
  <si>
    <t>11001-返还性收入</t>
  </si>
  <si>
    <t>1100102-所得税基数返还收入</t>
  </si>
  <si>
    <t>1100103-成品油税费改革税收返还收入</t>
  </si>
  <si>
    <t>1100104-增值税税收返还收入</t>
  </si>
  <si>
    <t>1100105-消费税税收返还收入</t>
  </si>
  <si>
    <t>1100106-增值税“五五分享”税收返还收入</t>
  </si>
  <si>
    <t>1100199-其他返还性收入</t>
  </si>
  <si>
    <t>11002-一般性转移支付收入</t>
  </si>
  <si>
    <t>1100201-体制补助收入</t>
  </si>
  <si>
    <t>1100202-均衡性转移支付收入</t>
  </si>
  <si>
    <t>1100207-县级基本财力保障机制奖补资金收入</t>
  </si>
  <si>
    <t>1100208-结算补助收入</t>
  </si>
  <si>
    <t>1100212-资源枯竭型城市转移支付补助收入</t>
  </si>
  <si>
    <t>1100214-企业事业单位划转补助收入</t>
  </si>
  <si>
    <t>1100225-产粮（油）大县奖励资金收入</t>
  </si>
  <si>
    <t>1100226-重点生态功能区转移支付收入</t>
  </si>
  <si>
    <t>1100227-固定数额补助收入</t>
  </si>
  <si>
    <t>1100228-革命老区转移支付收入</t>
  </si>
  <si>
    <t>1100229-民族地区转移支付收入</t>
  </si>
  <si>
    <t>1100230-边境地区转移支付收入</t>
  </si>
  <si>
    <t>1100231-贫困地区转移支付收入</t>
  </si>
  <si>
    <t>1100241-一般公共服务共同财政事权转移支付收入</t>
  </si>
  <si>
    <t>1100242-外交共同财政事权转移支付收入</t>
  </si>
  <si>
    <t>1100243-国防共同财政事权转移支付收入</t>
  </si>
  <si>
    <t>1100244-公共安全共同财政事权转移支付收入</t>
  </si>
  <si>
    <t>1100245-教育共同财政事权转移支付收入</t>
  </si>
  <si>
    <t>1100246-科学技术共同财政事权转移支付收入</t>
  </si>
  <si>
    <t>1100247-文化旅游体育与传媒共同财政事权转移支付收入</t>
  </si>
  <si>
    <t>1100248-社会保障和就业共同财政事权转移支付收入</t>
  </si>
  <si>
    <t>1100249-医疗卫生共同财政事权转移支付收入</t>
  </si>
  <si>
    <t>1100250-节能环保共同财政事权转移支付收入</t>
  </si>
  <si>
    <t>1100251-城乡社区共同财政事权转移支付收入</t>
  </si>
  <si>
    <t>1100252-农林水共同财政事权转移支付收入</t>
  </si>
  <si>
    <t>1100253-交通运输共同财政事权转移支付收入</t>
  </si>
  <si>
    <t>1100254-资源勘探工业信息等共同财政事权转移支付收入</t>
  </si>
  <si>
    <t>1100255-商业服务业等共同财政事权转移支付收入</t>
  </si>
  <si>
    <t>1100256-金融共同财政事权转移支付收入</t>
  </si>
  <si>
    <t>1100257-自然资源海洋气象等共同财政事权转移支付收入</t>
  </si>
  <si>
    <t>1100258-住房保障共同财政事权转移支付收入</t>
  </si>
  <si>
    <t>1100259-粮油物资储备共同财政事权转移支付收入</t>
  </si>
  <si>
    <t>1100260-灾害防治及应急管理共同财政事权转移支付收入</t>
  </si>
  <si>
    <t>1100269-其他共同财政事权转移支付收入</t>
  </si>
  <si>
    <t>1100299-其他一般性转移支付收入</t>
  </si>
  <si>
    <t>11003-专项转移支付收入</t>
  </si>
  <si>
    <t>1100301-一般公共服务</t>
  </si>
  <si>
    <t>1100302-外交</t>
  </si>
  <si>
    <t>1100303-国防</t>
  </si>
  <si>
    <t>1100304-公共安全</t>
  </si>
  <si>
    <t>1100305-教育</t>
  </si>
  <si>
    <t>1100306-科学技术</t>
  </si>
  <si>
    <t>1100307-文化旅游体育与传媒</t>
  </si>
  <si>
    <t>1100308-社会保障和就业</t>
  </si>
  <si>
    <t>1100310-卫生健康</t>
  </si>
  <si>
    <t>1100311-节能环保</t>
  </si>
  <si>
    <t>1100312-城乡社区</t>
  </si>
  <si>
    <t>1100313-农林水</t>
  </si>
  <si>
    <t>1100314-交通运输</t>
  </si>
  <si>
    <t>1100315-资源勘探工业信息等</t>
  </si>
  <si>
    <t>1100316-商业服务业等</t>
  </si>
  <si>
    <t>1100317-金融</t>
  </si>
  <si>
    <t>1100320-自然资源海洋气象等</t>
  </si>
  <si>
    <t>1100321-住房保障</t>
  </si>
  <si>
    <t>1100322-粮油物资储备</t>
  </si>
  <si>
    <t>1100324-灾害防治及应急管理</t>
  </si>
  <si>
    <t>1100399-其他收入</t>
  </si>
  <si>
    <t>11015-动用预算稳定调节基金</t>
  </si>
  <si>
    <t>2024年一般公共预算支出“三公”经费预算表</t>
  </si>
  <si>
    <t>项目名称</t>
  </si>
  <si>
    <t>上年预算数</t>
  </si>
  <si>
    <t>本年预算数</t>
  </si>
  <si>
    <t>因公出国（境）费</t>
  </si>
  <si>
    <t>公务用车购置及运行费</t>
  </si>
  <si>
    <t>小计</t>
  </si>
  <si>
    <t>公务用车购置费</t>
  </si>
  <si>
    <t>公务用车运行费</t>
  </si>
  <si>
    <t>合计</t>
  </si>
  <si>
    <t>2024年政府性基金预算收入预计情况表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</si>
  <si>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</si>
  <si>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</si>
  <si>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</si>
  <si>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</si>
  <si>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</si>
  <si>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</si>
  <si>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</si>
  <si>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</si>
  <si>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</si>
  <si>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</si>
  <si>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</si>
  <si>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</si>
  <si>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</si>
  <si>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</si>
  <si>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</si>
  <si>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</si>
  <si>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</si>
  <si>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</si>
  <si>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</si>
  <si>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</si>
  <si>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</si>
  <si>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</si>
  <si>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</si>
  <si>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</si>
  <si>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</si>
  <si>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</si>
  <si>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十五、其他政府性基金收入</t>
  </si>
  <si>
    <t>十六、专项债券对应项目专项收入</t>
  </si>
  <si>
    <t>2024年政府性基金预算支出安排情况表</t>
  </si>
  <si>
    <t>国家电影事业发展专项资金安排的支出</t>
  </si>
  <si>
    <t>资助国产影片放映</t>
  </si>
  <si>
    <t>国有土地使用权出让收入安排的支出</t>
  </si>
  <si>
    <t>土地出让业务支出</t>
  </si>
  <si>
    <t>农业农村生态环境支出</t>
  </si>
  <si>
    <t>彩票公益金安排的支出</t>
  </si>
  <si>
    <t>用于残疾人事业的彩票公益金支出</t>
  </si>
  <si>
    <t>用于其他社会公益事业的彩票公益金支出</t>
  </si>
  <si>
    <t>地方政府专项债务付息支出</t>
  </si>
  <si>
    <t>国有土地使用权出让金债务付息支出</t>
  </si>
  <si>
    <t>2024年本级政府性基金预算支出情况表</t>
  </si>
  <si>
    <r>
      <rPr>
        <b/>
        <sz val="10"/>
        <rFont val="宋体"/>
        <charset val="134"/>
      </rPr>
      <t>城乡社区支出</t>
    </r>
  </si>
  <si>
    <r>
      <rPr>
        <sz val="10"/>
        <rFont val="宋体"/>
        <charset val="134"/>
      </rPr>
      <t>国有土地使用权出让收入安排的支出</t>
    </r>
  </si>
  <si>
    <r>
      <rPr>
        <sz val="10"/>
        <rFont val="宋体"/>
        <charset val="134"/>
      </rPr>
      <t>征地和拆迁补偿支出</t>
    </r>
  </si>
  <si>
    <r>
      <rPr>
        <sz val="10"/>
        <rFont val="宋体"/>
        <charset val="134"/>
      </rPr>
      <t>土地开发支出</t>
    </r>
  </si>
  <si>
    <r>
      <rPr>
        <sz val="10"/>
        <rFont val="宋体"/>
        <charset val="134"/>
      </rPr>
      <t>城市建设支出</t>
    </r>
  </si>
  <si>
    <r>
      <rPr>
        <sz val="10"/>
        <rFont val="宋体"/>
        <charset val="134"/>
      </rPr>
      <t>农村基础设施建设支出</t>
    </r>
  </si>
  <si>
    <r>
      <rPr>
        <sz val="10"/>
        <rFont val="宋体"/>
        <charset val="134"/>
      </rPr>
      <t>补助被征地农民支出</t>
    </r>
  </si>
  <si>
    <r>
      <rPr>
        <sz val="10"/>
        <rFont val="宋体"/>
        <charset val="134"/>
      </rPr>
      <t>土地出让业务支出</t>
    </r>
  </si>
  <si>
    <r>
      <rPr>
        <sz val="10"/>
        <rFont val="宋体"/>
        <charset val="134"/>
      </rPr>
      <t>廉租住房支出</t>
    </r>
  </si>
  <si>
    <r>
      <rPr>
        <sz val="10"/>
        <rFont val="宋体"/>
        <charset val="134"/>
      </rPr>
      <t>支付破产或改制企业职工安置费</t>
    </r>
  </si>
  <si>
    <r>
      <rPr>
        <sz val="10"/>
        <rFont val="宋体"/>
        <charset val="134"/>
      </rPr>
      <t>棚户区改造支出</t>
    </r>
  </si>
  <si>
    <r>
      <rPr>
        <sz val="10"/>
        <rFont val="宋体"/>
        <charset val="134"/>
      </rPr>
      <t>公共租赁住房支出</t>
    </r>
  </si>
  <si>
    <r>
      <rPr>
        <sz val="10"/>
        <rFont val="宋体"/>
        <charset val="134"/>
      </rPr>
      <t>保障性住房租金补贴</t>
    </r>
  </si>
  <si>
    <r>
      <rPr>
        <sz val="10"/>
        <rFont val="宋体"/>
        <charset val="134"/>
      </rPr>
      <t>农业生产发展支出</t>
    </r>
  </si>
  <si>
    <r>
      <rPr>
        <sz val="10"/>
        <rFont val="宋体"/>
        <charset val="134"/>
      </rPr>
      <t>农村社会事业支出</t>
    </r>
  </si>
  <si>
    <r>
      <rPr>
        <sz val="10"/>
        <rFont val="宋体"/>
        <charset val="134"/>
      </rPr>
      <t>农业农村生态环境支出</t>
    </r>
  </si>
  <si>
    <r>
      <rPr>
        <sz val="10"/>
        <rFont val="宋体"/>
        <charset val="134"/>
      </rPr>
      <t>其他国有土地使用权出让收入安排的支出</t>
    </r>
  </si>
  <si>
    <r>
      <rPr>
        <sz val="10"/>
        <rFont val="宋体"/>
        <charset val="134"/>
      </rPr>
      <t>国有土地收益基金安排的支出</t>
    </r>
  </si>
  <si>
    <r>
      <rPr>
        <sz val="10"/>
        <rFont val="宋体"/>
        <charset val="134"/>
      </rPr>
      <t>其他国有土地收益基金支出</t>
    </r>
  </si>
  <si>
    <r>
      <rPr>
        <sz val="10"/>
        <rFont val="宋体"/>
        <charset val="134"/>
      </rPr>
      <t>农业土地开发资金安排的支出</t>
    </r>
  </si>
  <si>
    <r>
      <rPr>
        <sz val="10"/>
        <rFont val="宋体"/>
        <charset val="134"/>
      </rPr>
      <t>城市基础设施配套费安排的支出</t>
    </r>
  </si>
  <si>
    <r>
      <rPr>
        <sz val="10"/>
        <rFont val="宋体"/>
        <charset val="134"/>
      </rPr>
      <t>城市公共设施</t>
    </r>
  </si>
  <si>
    <r>
      <rPr>
        <sz val="10"/>
        <rFont val="宋体"/>
        <charset val="134"/>
      </rPr>
      <t>城市环境卫生</t>
    </r>
  </si>
  <si>
    <r>
      <rPr>
        <sz val="10"/>
        <rFont val="宋体"/>
        <charset val="134"/>
      </rPr>
      <t>公有房屋</t>
    </r>
  </si>
  <si>
    <r>
      <rPr>
        <sz val="10"/>
        <rFont val="宋体"/>
        <charset val="134"/>
      </rPr>
      <t>城市防洪</t>
    </r>
  </si>
  <si>
    <r>
      <rPr>
        <sz val="10"/>
        <rFont val="宋体"/>
        <charset val="134"/>
      </rPr>
      <t>其他城市基础设施配套费安排的支出</t>
    </r>
  </si>
  <si>
    <r>
      <rPr>
        <b/>
        <sz val="10"/>
        <rFont val="宋体"/>
        <charset val="134"/>
      </rPr>
      <t>债务付息支出</t>
    </r>
  </si>
  <si>
    <r>
      <rPr>
        <sz val="10"/>
        <rFont val="宋体"/>
        <charset val="134"/>
      </rPr>
      <t>地方政府专项债务付息支出</t>
    </r>
  </si>
  <si>
    <r>
      <rPr>
        <sz val="10"/>
        <rFont val="宋体"/>
        <charset val="134"/>
      </rPr>
      <t>海南省高等级公路车辆通行附加费债务付息支出</t>
    </r>
  </si>
  <si>
    <r>
      <rPr>
        <sz val="10"/>
        <rFont val="宋体"/>
        <charset val="134"/>
      </rPr>
      <t>国家电影事业发展专项资金债务付息支出</t>
    </r>
  </si>
  <si>
    <r>
      <rPr>
        <sz val="10"/>
        <rFont val="宋体"/>
        <charset val="134"/>
      </rPr>
      <t>国有土地使用权出让金债务付息支出</t>
    </r>
  </si>
  <si>
    <r>
      <rPr>
        <sz val="10"/>
        <rFont val="宋体"/>
        <charset val="134"/>
      </rPr>
      <t>农业土地开发资金债务付息支出</t>
    </r>
  </si>
  <si>
    <r>
      <rPr>
        <sz val="10"/>
        <rFont val="宋体"/>
        <charset val="134"/>
      </rPr>
      <t>大中型水库库区基金债务付息支出</t>
    </r>
  </si>
  <si>
    <r>
      <rPr>
        <sz val="10"/>
        <rFont val="宋体"/>
        <charset val="134"/>
      </rPr>
      <t>城市基础设施配套费债务付息支出</t>
    </r>
  </si>
  <si>
    <r>
      <rPr>
        <sz val="10"/>
        <rFont val="宋体"/>
        <charset val="134"/>
      </rPr>
      <t>小型水库移民扶助基金债务付息支出</t>
    </r>
  </si>
  <si>
    <r>
      <rPr>
        <sz val="10"/>
        <rFont val="宋体"/>
        <charset val="134"/>
      </rPr>
      <t>国家重大水利工程建设基金债务付息支出</t>
    </r>
  </si>
  <si>
    <r>
      <rPr>
        <sz val="10"/>
        <rFont val="宋体"/>
        <charset val="134"/>
      </rPr>
      <t>车辆通行费债务付息支出</t>
    </r>
  </si>
  <si>
    <r>
      <rPr>
        <sz val="10"/>
        <rFont val="宋体"/>
        <charset val="134"/>
      </rPr>
      <t>污水处理费债务付息支出</t>
    </r>
  </si>
  <si>
    <r>
      <rPr>
        <sz val="10"/>
        <rFont val="宋体"/>
        <charset val="134"/>
      </rPr>
      <t>土地储备专项债券付息支出</t>
    </r>
  </si>
  <si>
    <r>
      <rPr>
        <sz val="10"/>
        <rFont val="宋体"/>
        <charset val="134"/>
      </rPr>
      <t>政府收费公路专项债券付息支出</t>
    </r>
  </si>
  <si>
    <r>
      <rPr>
        <sz val="10"/>
        <rFont val="宋体"/>
        <charset val="134"/>
      </rPr>
      <t>棚户区改造专项债券付息支出</t>
    </r>
  </si>
  <si>
    <r>
      <rPr>
        <sz val="10"/>
        <rFont val="宋体"/>
        <charset val="134"/>
      </rPr>
      <t>其他地方自行试点项目收益专项债券付息支出</t>
    </r>
  </si>
  <si>
    <r>
      <rPr>
        <sz val="10"/>
        <rFont val="宋体"/>
        <charset val="134"/>
      </rPr>
      <t>其他政府性基金债务付息支出</t>
    </r>
  </si>
  <si>
    <t>2024年政府性基金转移支付预算表</t>
  </si>
  <si>
    <t>金额单位:万元</t>
  </si>
  <si>
    <t>收入</t>
  </si>
  <si>
    <t>1100-政府性基金转移收入</t>
  </si>
  <si>
    <t>11004-政府性基金转移支付收入</t>
  </si>
  <si>
    <t>11006-上解收入</t>
  </si>
  <si>
    <t>11008-上年结余收入</t>
  </si>
  <si>
    <t>11009-调入资金</t>
  </si>
  <si>
    <t>1100902-调入政府性基金预算资金</t>
  </si>
  <si>
    <t>1101101-地方政府专项债务收入</t>
  </si>
  <si>
    <t>1101102-地方政府专项债务转贷收入</t>
  </si>
  <si>
    <t>1050402-专项债务收入</t>
  </si>
  <si>
    <t>999-收入总计</t>
  </si>
  <si>
    <t>2024年国有资本经营预算收入预计情况表</t>
  </si>
  <si>
    <t>国有资本经营预算转移支付收入</t>
  </si>
  <si>
    <t>.</t>
  </si>
  <si>
    <t>2024年国有资本经营预算支出安排情况表</t>
  </si>
  <si>
    <t>国有资本经营预算支出</t>
  </si>
  <si>
    <t>解决历史遗留问题及改革成本支出</t>
  </si>
  <si>
    <t>国有企业退休人员社会化管理补助支出</t>
  </si>
  <si>
    <t>2024年本级国有资本经营预算支出表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</si>
  <si>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</si>
  <si>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</si>
  <si>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</si>
  <si>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</si>
  <si>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注：本级无国有资本经营预算支出，故本表数据为零</t>
  </si>
  <si>
    <t>2022年对下安排转移支付国有资本经营预算转移支付表</t>
  </si>
  <si>
    <t>单位:万元</t>
  </si>
  <si>
    <t>科目编码</t>
  </si>
  <si>
    <t>科目名称</t>
  </si>
  <si>
    <t>本年国有资本经营预算支出</t>
  </si>
  <si>
    <t>基本支出</t>
  </si>
  <si>
    <t>项目支出</t>
  </si>
  <si>
    <t>注：本年度没有对下安排转移支付国有资本经营预算转移支付表，故本表无数据</t>
  </si>
  <si>
    <t>2024年社会保险基金收入预算总表</t>
  </si>
  <si>
    <t>北林区</t>
  </si>
  <si>
    <t>单位：元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</si>
  <si>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</si>
  <si>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</si>
  <si>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</si>
  <si>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</si>
  <si>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</si>
  <si>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</si>
  <si>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</si>
  <si>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</si>
  <si>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</si>
  <si>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</si>
  <si>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</si>
  <si>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</si>
  <si>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</si>
  <si>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</si>
  <si>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</si>
  <si>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</si>
  <si>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</si>
  <si>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2024年社会保险基金支出预算总表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</si>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</sst>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#,##0.00_ ;\-#,##0.00;;"/>
    <numFmt numFmtId="178" formatCode="#,##0.00_ ;\-#,##0.00"/>
    <numFmt numFmtId="179" formatCode="#0.00"/>
    <numFmt numFmtId="180" formatCode="0.0_ "/>
    <numFmt numFmtId="181" formatCode="0_ "/>
    <numFmt numFmtId="182" formatCode="0.00_ "/>
  </numFmts>
  <fonts count="44"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25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9"/>
      <name val="微软雅黑"/>
      <charset val="134"/>
    </font>
    <font>
      <sz val="9"/>
      <name val="SimSun"/>
      <charset val="134"/>
    </font>
    <font>
      <b/>
      <sz val="9"/>
      <name val="微软雅黑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rgb="FFC6DAF2"/>
        <bgColor rgb="FFC6DAF2"/>
      </patternFill>
    </fill>
    <fill>
      <patternFill patternType="solid">
        <fgColor rgb="FFF5F8FD"/>
        <bgColor rgb="FFF5F8FD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8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22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39" fillId="21" borderId="24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0" borderId="0"/>
    <xf numFmtId="0" fontId="28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/>
  </cellStyleXfs>
  <cellXfs count="121">
    <xf numFmtId="0" fontId="0" fillId="0" borderId="0" xfId="0" applyFont="1">
      <alignment vertical="center"/>
    </xf>
    <xf numFmtId="0" fontId="1" fillId="0" borderId="0" xfId="51" applyFont="1" applyFill="1" applyBorder="1" applyAlignment="1"/>
    <xf numFmtId="0" fontId="1" fillId="2" borderId="0" xfId="51" applyFont="1" applyFill="1" applyBorder="1" applyAlignment="1"/>
    <xf numFmtId="0" fontId="2" fillId="3" borderId="0" xfId="51" applyNumberFormat="1" applyFont="1" applyFill="1" applyBorder="1" applyAlignment="1" applyProtection="1">
      <alignment horizontal="center" vertical="center"/>
    </xf>
    <xf numFmtId="0" fontId="3" fillId="3" borderId="0" xfId="51" applyNumberFormat="1" applyFont="1" applyFill="1" applyBorder="1" applyAlignment="1" applyProtection="1"/>
    <xf numFmtId="0" fontId="4" fillId="3" borderId="0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/>
    <xf numFmtId="49" fontId="4" fillId="3" borderId="1" xfId="51" applyNumberFormat="1" applyFont="1" applyFill="1" applyBorder="1" applyAlignment="1" applyProtection="1">
      <alignment horizontal="left" vertical="center" wrapText="1"/>
    </xf>
    <xf numFmtId="0" fontId="4" fillId="2" borderId="1" xfId="51" applyNumberFormat="1" applyFont="1" applyFill="1" applyBorder="1" applyAlignment="1" applyProtection="1">
      <alignment vertical="center"/>
    </xf>
    <xf numFmtId="0" fontId="4" fillId="2" borderId="1" xfId="51" applyNumberFormat="1" applyFont="1" applyFill="1" applyBorder="1" applyAlignment="1" applyProtection="1"/>
    <xf numFmtId="0" fontId="3" fillId="3" borderId="2" xfId="51" applyNumberFormat="1" applyFont="1" applyFill="1" applyBorder="1" applyAlignment="1" applyProtection="1">
      <alignment horizontal="center" vertical="center"/>
    </xf>
    <xf numFmtId="0" fontId="3" fillId="2" borderId="2" xfId="51" applyNumberFormat="1" applyFont="1" applyFill="1" applyBorder="1" applyAlignment="1" applyProtection="1">
      <alignment horizontal="center" vertical="center" wrapText="1"/>
    </xf>
    <xf numFmtId="0" fontId="4" fillId="3" borderId="2" xfId="51" applyNumberFormat="1" applyFont="1" applyFill="1" applyBorder="1" applyAlignment="1" applyProtection="1">
      <alignment horizontal="left" vertical="center"/>
    </xf>
    <xf numFmtId="177" fontId="5" fillId="0" borderId="2" xfId="53" applyNumberFormat="1" applyFont="1" applyFill="1" applyBorder="1" applyAlignment="1">
      <alignment horizontal="right" vertical="center"/>
    </xf>
    <xf numFmtId="178" fontId="4" fillId="2" borderId="2" xfId="51" applyNumberFormat="1" applyFont="1" applyFill="1" applyBorder="1" applyAlignment="1" applyProtection="1">
      <alignment horizontal="right" vertical="center"/>
    </xf>
    <xf numFmtId="0" fontId="4" fillId="2" borderId="2" xfId="51" applyNumberFormat="1" applyFont="1" applyFill="1" applyBorder="1" applyAlignment="1" applyProtection="1">
      <alignment horizontal="right" vertical="center"/>
    </xf>
    <xf numFmtId="0" fontId="4" fillId="3" borderId="2" xfId="51" applyNumberFormat="1" applyFont="1" applyFill="1" applyBorder="1" applyAlignment="1" applyProtection="1">
      <alignment vertical="center"/>
    </xf>
    <xf numFmtId="0" fontId="4" fillId="2" borderId="0" xfId="51" applyNumberFormat="1" applyFont="1" applyFill="1" applyBorder="1" applyAlignment="1" applyProtection="1">
      <alignment horizontal="right"/>
    </xf>
    <xf numFmtId="0" fontId="4" fillId="2" borderId="1" xfId="51" applyNumberFormat="1" applyFont="1" applyFill="1" applyBorder="1" applyAlignment="1" applyProtection="1">
      <alignment horizontal="right" vertical="center"/>
    </xf>
    <xf numFmtId="0" fontId="4" fillId="3" borderId="3" xfId="51" applyNumberFormat="1" applyFont="1" applyFill="1" applyBorder="1" applyAlignment="1" applyProtection="1">
      <alignment horizontal="left" vertical="center"/>
    </xf>
    <xf numFmtId="178" fontId="4" fillId="0" borderId="2" xfId="51" applyNumberFormat="1" applyFont="1" applyFill="1" applyBorder="1" applyAlignment="1" applyProtection="1">
      <alignment horizontal="right" vertical="center"/>
    </xf>
    <xf numFmtId="177" fontId="5" fillId="0" borderId="4" xfId="53" applyNumberFormat="1" applyFont="1" applyFill="1" applyBorder="1" applyAlignment="1">
      <alignment horizontal="right" vertical="center"/>
    </xf>
    <xf numFmtId="49" fontId="5" fillId="3" borderId="3" xfId="53" applyNumberFormat="1" applyFont="1" applyFill="1" applyBorder="1" applyAlignment="1">
      <alignment horizontal="left" vertical="center"/>
    </xf>
    <xf numFmtId="49" fontId="5" fillId="3" borderId="2" xfId="53" applyNumberFormat="1" applyFont="1" applyFill="1" applyBorder="1" applyAlignment="1">
      <alignment horizontal="left" vertical="center"/>
    </xf>
    <xf numFmtId="49" fontId="5" fillId="3" borderId="2" xfId="53" applyNumberFormat="1" applyFont="1" applyFill="1" applyBorder="1" applyAlignment="1">
      <alignment vertical="center"/>
    </xf>
    <xf numFmtId="49" fontId="5" fillId="0" borderId="2" xfId="53" applyNumberFormat="1" applyFont="1" applyFill="1" applyBorder="1" applyAlignment="1">
      <alignment horizontal="center" vertical="center"/>
    </xf>
    <xf numFmtId="0" fontId="4" fillId="3" borderId="0" xfId="51" applyNumberFormat="1" applyFont="1" applyFill="1" applyBorder="1" applyAlignment="1" applyProtection="1"/>
    <xf numFmtId="0" fontId="4" fillId="2" borderId="0" xfId="5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6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/>
    <xf numFmtId="0" fontId="7" fillId="0" borderId="0" xfId="0" applyFont="1" applyBorder="1" applyAlignment="1">
      <alignment horizontal="righ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79" fontId="14" fillId="6" borderId="8" xfId="0" applyNumberFormat="1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" fontId="14" fillId="6" borderId="8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left" vertical="center"/>
    </xf>
    <xf numFmtId="181" fontId="18" fillId="0" borderId="6" xfId="52" applyNumberFormat="1" applyFont="1" applyBorder="1">
      <alignment vertical="center"/>
    </xf>
    <xf numFmtId="0" fontId="19" fillId="0" borderId="6" xfId="0" applyNumberFormat="1" applyFont="1" applyFill="1" applyBorder="1" applyAlignment="1" applyProtection="1">
      <alignment horizontal="left" vertical="center" indent="1"/>
    </xf>
    <xf numFmtId="181" fontId="19" fillId="0" borderId="6" xfId="52" applyNumberFormat="1" applyFont="1" applyBorder="1">
      <alignment vertical="center"/>
    </xf>
    <xf numFmtId="0" fontId="19" fillId="0" borderId="6" xfId="0" applyNumberFormat="1" applyFont="1" applyFill="1" applyBorder="1" applyAlignment="1" applyProtection="1">
      <alignment horizontal="left" vertical="center" indent="2"/>
    </xf>
    <xf numFmtId="0" fontId="14" fillId="6" borderId="10" xfId="0" applyFont="1" applyFill="1" applyBorder="1" applyAlignment="1">
      <alignment horizontal="center" vertical="center" wrapText="1"/>
    </xf>
    <xf numFmtId="179" fontId="14" fillId="6" borderId="10" xfId="0" applyNumberFormat="1" applyFont="1" applyFill="1" applyBorder="1" applyAlignment="1">
      <alignment horizontal="right" vertical="center" wrapText="1"/>
    </xf>
    <xf numFmtId="3" fontId="16" fillId="3" borderId="6" xfId="0" applyNumberFormat="1" applyFont="1" applyFill="1" applyBorder="1" applyAlignment="1" applyProtection="1">
      <alignment vertical="center"/>
    </xf>
    <xf numFmtId="179" fontId="14" fillId="6" borderId="6" xfId="0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0" fontId="16" fillId="3" borderId="6" xfId="0" applyFont="1" applyFill="1" applyBorder="1" applyAlignment="1">
      <alignment vertical="center"/>
    </xf>
    <xf numFmtId="0" fontId="20" fillId="3" borderId="0" xfId="50" applyFont="1" applyFill="1" applyAlignment="1">
      <alignment vertical="center"/>
    </xf>
    <xf numFmtId="0" fontId="16" fillId="3" borderId="0" xfId="50" applyFont="1" applyFill="1" applyAlignment="1">
      <alignment vertical="center"/>
    </xf>
    <xf numFmtId="0" fontId="17" fillId="3" borderId="0" xfId="51" applyFont="1" applyFill="1" applyAlignment="1"/>
    <xf numFmtId="0" fontId="21" fillId="3" borderId="0" xfId="51" applyFont="1" applyFill="1" applyAlignment="1">
      <alignment horizontal="center"/>
    </xf>
    <xf numFmtId="0" fontId="21" fillId="3" borderId="0" xfId="51" applyFont="1" applyFill="1" applyAlignment="1"/>
    <xf numFmtId="0" fontId="21" fillId="3" borderId="0" xfId="51" applyFill="1" applyAlignment="1"/>
    <xf numFmtId="0" fontId="22" fillId="3" borderId="0" xfId="50" applyFont="1" applyFill="1" applyAlignment="1">
      <alignment horizontal="center" vertical="center"/>
    </xf>
    <xf numFmtId="0" fontId="16" fillId="3" borderId="0" xfId="50" applyFont="1" applyFill="1" applyAlignment="1">
      <alignment horizontal="center" vertical="center"/>
    </xf>
    <xf numFmtId="0" fontId="16" fillId="3" borderId="0" xfId="50" applyFont="1" applyFill="1" applyAlignment="1">
      <alignment horizontal="right" vertical="center"/>
    </xf>
    <xf numFmtId="49" fontId="3" fillId="3" borderId="11" xfId="40" applyNumberFormat="1" applyFont="1" applyFill="1" applyBorder="1" applyAlignment="1">
      <alignment horizontal="center" vertical="center"/>
    </xf>
    <xf numFmtId="49" fontId="3" fillId="3" borderId="12" xfId="40" applyNumberFormat="1" applyFont="1" applyFill="1" applyBorder="1" applyAlignment="1">
      <alignment horizontal="center" vertical="center"/>
    </xf>
    <xf numFmtId="49" fontId="3" fillId="3" borderId="6" xfId="40" applyNumberFormat="1" applyFont="1" applyFill="1" applyBorder="1" applyAlignment="1">
      <alignment horizontal="center" vertical="center"/>
    </xf>
    <xf numFmtId="0" fontId="17" fillId="3" borderId="6" xfId="50" applyFont="1" applyFill="1" applyBorder="1" applyAlignment="1">
      <alignment horizontal="center" vertical="center"/>
    </xf>
    <xf numFmtId="49" fontId="3" fillId="3" borderId="13" xfId="40" applyNumberFormat="1" applyFont="1" applyFill="1" applyBorder="1" applyAlignment="1">
      <alignment horizontal="center" vertical="center"/>
    </xf>
    <xf numFmtId="49" fontId="3" fillId="3" borderId="14" xfId="40" applyNumberFormat="1" applyFont="1" applyFill="1" applyBorder="1" applyAlignment="1">
      <alignment horizontal="center" vertical="center"/>
    </xf>
    <xf numFmtId="49" fontId="3" fillId="3" borderId="6" xfId="40" applyNumberFormat="1" applyFont="1" applyFill="1" applyBorder="1" applyAlignment="1">
      <alignment horizontal="left" vertical="center"/>
    </xf>
    <xf numFmtId="0" fontId="3" fillId="3" borderId="6" xfId="40" applyFont="1" applyFill="1" applyBorder="1" applyAlignment="1">
      <alignment horizontal="left" vertical="center"/>
    </xf>
    <xf numFmtId="176" fontId="3" fillId="0" borderId="6" xfId="40" applyNumberFormat="1" applyFont="1" applyFill="1" applyBorder="1" applyAlignment="1">
      <alignment horizontal="center" vertical="center" wrapText="1" shrinkToFit="1"/>
    </xf>
    <xf numFmtId="49" fontId="3" fillId="3" borderId="6" xfId="40" applyNumberFormat="1" applyFont="1" applyFill="1" applyBorder="1" applyAlignment="1">
      <alignment horizontal="left" vertical="center" wrapText="1"/>
    </xf>
    <xf numFmtId="49" fontId="3" fillId="3" borderId="6" xfId="40" applyNumberFormat="1" applyFont="1" applyFill="1" applyBorder="1" applyAlignment="1">
      <alignment horizontal="left" vertical="center" wrapText="1" shrinkToFit="1"/>
    </xf>
    <xf numFmtId="176" fontId="3" fillId="3" borderId="6" xfId="40" applyNumberFormat="1" applyFont="1" applyFill="1" applyBorder="1" applyAlignment="1">
      <alignment horizontal="center" vertical="center" wrapText="1" shrinkToFit="1"/>
    </xf>
    <xf numFmtId="0" fontId="17" fillId="3" borderId="15" xfId="51" applyNumberFormat="1" applyFont="1" applyFill="1" applyBorder="1" applyAlignment="1" applyProtection="1">
      <alignment horizontal="center" vertical="center"/>
    </xf>
    <xf numFmtId="0" fontId="17" fillId="3" borderId="16" xfId="5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14" fillId="6" borderId="8" xfId="0" applyFont="1" applyFill="1" applyBorder="1" applyAlignment="1">
      <alignment horizontal="left" vertical="center" wrapText="1" indent="2"/>
    </xf>
    <xf numFmtId="179" fontId="14" fillId="0" borderId="8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81" fontId="18" fillId="0" borderId="6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indent="1"/>
    </xf>
    <xf numFmtId="181" fontId="19" fillId="0" borderId="6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indent="2"/>
    </xf>
    <xf numFmtId="181" fontId="19" fillId="0" borderId="6" xfId="0" applyNumberFormat="1" applyFont="1" applyFill="1" applyBorder="1" applyAlignment="1" applyProtection="1">
      <alignment horizontal="left" vertical="center" indent="1"/>
      <protection locked="0"/>
    </xf>
    <xf numFmtId="181" fontId="19" fillId="0" borderId="6" xfId="0" applyNumberFormat="1" applyFont="1" applyFill="1" applyBorder="1" applyAlignment="1" applyProtection="1">
      <alignment horizontal="left" vertical="center" indent="2"/>
      <protection locked="0"/>
    </xf>
    <xf numFmtId="180" fontId="19" fillId="0" borderId="6" xfId="0" applyNumberFormat="1" applyFont="1" applyFill="1" applyBorder="1" applyAlignment="1" applyProtection="1">
      <alignment horizontal="left" vertical="center" indent="2"/>
      <protection locked="0"/>
    </xf>
    <xf numFmtId="180" fontId="19" fillId="0" borderId="6" xfId="0" applyNumberFormat="1" applyFont="1" applyFill="1" applyBorder="1" applyAlignment="1" applyProtection="1">
      <alignment horizontal="left" vertical="center" indent="1"/>
      <protection locked="0"/>
    </xf>
    <xf numFmtId="181" fontId="19" fillId="0" borderId="6" xfId="0" applyNumberFormat="1" applyFont="1" applyFill="1" applyBorder="1" applyAlignment="1" applyProtection="1">
      <alignment vertical="center"/>
      <protection locked="0"/>
    </xf>
    <xf numFmtId="0" fontId="18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1"/>
    </xf>
    <xf numFmtId="182" fontId="19" fillId="0" borderId="6" xfId="0" applyNumberFormat="1" applyFont="1" applyFill="1" applyBorder="1" applyAlignment="1">
      <alignment vertical="center"/>
    </xf>
    <xf numFmtId="182" fontId="18" fillId="0" borderId="6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Normal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zhuwm\04&#22320;&#26041;&#32508;&#21512;\06&#22320;&#26041;&#39044;&#31639;\2022&#24180;\2022&#24180;&#22320;&#26041;&#36130;&#25919;&#39044;&#31639;&#34920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10" workbookViewId="0">
      <selection activeCell="D19" sqref="D19"/>
    </sheetView>
  </sheetViews>
  <sheetFormatPr defaultColWidth="10" defaultRowHeight="13.5" outlineLevelCol="3"/>
  <cols>
    <col min="1" max="1" width="25.1083333333333" customWidth="1"/>
    <col min="2" max="2" width="17.5" customWidth="1"/>
    <col min="3" max="3" width="14.3833333333333" customWidth="1"/>
    <col min="4" max="4" width="19.8166666666667" customWidth="1"/>
  </cols>
  <sheetData>
    <row r="1" ht="45.2" customHeight="1" spans="1:4">
      <c r="A1" s="40" t="s">
        <v>0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f>D5+D19</f>
        <v>94900</v>
      </c>
    </row>
    <row r="5" ht="42.7" customHeight="1" spans="1:4">
      <c r="A5" s="49" t="s">
        <v>5</v>
      </c>
      <c r="B5" s="49"/>
      <c r="C5" s="49"/>
      <c r="D5" s="48">
        <v>54700</v>
      </c>
    </row>
    <row r="6" ht="42.7" customHeight="1" spans="1:4">
      <c r="A6" s="47" t="s">
        <v>6</v>
      </c>
      <c r="B6" s="47"/>
      <c r="C6" s="47"/>
      <c r="D6" s="48">
        <v>16500</v>
      </c>
    </row>
    <row r="7" ht="42.7" customHeight="1" spans="1:4">
      <c r="A7" s="47" t="s">
        <v>7</v>
      </c>
      <c r="B7" s="47"/>
      <c r="C7" s="47"/>
      <c r="D7" s="48">
        <v>4000</v>
      </c>
    </row>
    <row r="8" ht="42.7" customHeight="1" spans="1:4">
      <c r="A8" s="47" t="s">
        <v>8</v>
      </c>
      <c r="B8" s="47"/>
      <c r="C8" s="47"/>
      <c r="D8" s="48">
        <v>1900</v>
      </c>
    </row>
    <row r="9" ht="42.7" customHeight="1" spans="1:4">
      <c r="A9" s="47" t="s">
        <v>9</v>
      </c>
      <c r="B9" s="47"/>
      <c r="C9" s="47"/>
      <c r="D9" s="48">
        <v>30</v>
      </c>
    </row>
    <row r="10" ht="42.7" customHeight="1" spans="1:4">
      <c r="A10" s="47" t="s">
        <v>10</v>
      </c>
      <c r="B10" s="47"/>
      <c r="C10" s="47"/>
      <c r="D10" s="48">
        <v>2600</v>
      </c>
    </row>
    <row r="11" ht="42.7" customHeight="1" spans="1:4">
      <c r="A11" s="47" t="s">
        <v>11</v>
      </c>
      <c r="B11" s="47"/>
      <c r="C11" s="47"/>
      <c r="D11" s="48">
        <v>4600</v>
      </c>
    </row>
    <row r="12" ht="42.7" customHeight="1" spans="1:4">
      <c r="A12" s="47" t="s">
        <v>12</v>
      </c>
      <c r="B12" s="47"/>
      <c r="C12" s="47"/>
      <c r="D12" s="48">
        <v>1600</v>
      </c>
    </row>
    <row r="13" ht="42.7" customHeight="1" spans="1:4">
      <c r="A13" s="47" t="s">
        <v>13</v>
      </c>
      <c r="B13" s="47"/>
      <c r="C13" s="47"/>
      <c r="D13" s="48">
        <v>4000</v>
      </c>
    </row>
    <row r="14" ht="42.7" customHeight="1" spans="1:4">
      <c r="A14" s="47" t="s">
        <v>14</v>
      </c>
      <c r="B14" s="47"/>
      <c r="C14" s="47"/>
      <c r="D14" s="48">
        <v>4100</v>
      </c>
    </row>
    <row r="15" ht="42.7" customHeight="1" spans="1:4">
      <c r="A15" s="47" t="s">
        <v>15</v>
      </c>
      <c r="B15" s="47"/>
      <c r="C15" s="47"/>
      <c r="D15" s="48">
        <v>13770</v>
      </c>
    </row>
    <row r="16" ht="42.7" customHeight="1" spans="1:4">
      <c r="A16" s="47" t="s">
        <v>16</v>
      </c>
      <c r="B16" s="47"/>
      <c r="C16" s="47"/>
      <c r="D16" s="48">
        <v>200</v>
      </c>
    </row>
    <row r="17" ht="42.7" customHeight="1" spans="1:4">
      <c r="A17" s="47" t="s">
        <v>17</v>
      </c>
      <c r="B17" s="47"/>
      <c r="C17" s="47"/>
      <c r="D17" s="48">
        <v>1300</v>
      </c>
    </row>
    <row r="18" ht="42.7" customHeight="1" spans="1:4">
      <c r="A18" s="47" t="s">
        <v>18</v>
      </c>
      <c r="B18" s="47"/>
      <c r="C18" s="47"/>
      <c r="D18" s="48">
        <v>100</v>
      </c>
    </row>
    <row r="19" ht="42.7" customHeight="1" spans="1:4">
      <c r="A19" s="49" t="s">
        <v>19</v>
      </c>
      <c r="B19" s="49"/>
      <c r="C19" s="49"/>
      <c r="D19" s="48">
        <v>40200</v>
      </c>
    </row>
    <row r="20" ht="42.7" customHeight="1" spans="1:4">
      <c r="A20" s="47" t="s">
        <v>20</v>
      </c>
      <c r="B20" s="47"/>
      <c r="C20" s="47"/>
      <c r="D20" s="48">
        <v>2000</v>
      </c>
    </row>
    <row r="21" ht="42.7" customHeight="1" spans="1:4">
      <c r="A21" s="47" t="s">
        <v>21</v>
      </c>
      <c r="B21" s="47"/>
      <c r="C21" s="47"/>
      <c r="D21" s="48">
        <v>200</v>
      </c>
    </row>
    <row r="22" ht="42.7" customHeight="1" spans="1:4">
      <c r="A22" s="47" t="s">
        <v>22</v>
      </c>
      <c r="B22" s="47"/>
      <c r="C22" s="47"/>
      <c r="D22" s="48">
        <v>6500</v>
      </c>
    </row>
    <row r="23" ht="42.7" customHeight="1" spans="1:4">
      <c r="A23" s="47" t="s">
        <v>23</v>
      </c>
      <c r="B23" s="47"/>
      <c r="C23" s="47"/>
      <c r="D23" s="48">
        <v>31500</v>
      </c>
    </row>
    <row r="24" ht="14.3" customHeight="1"/>
    <row r="25" ht="14.3" customHeight="1" spans="2:2">
      <c r="B25" s="51"/>
    </row>
    <row r="26" ht="22.6" customHeight="1" spans="1:1">
      <c r="A26" s="51"/>
    </row>
  </sheetData>
  <mergeCells count="22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F5" sqref="F5"/>
    </sheetView>
  </sheetViews>
  <sheetFormatPr defaultColWidth="10" defaultRowHeight="13.5" outlineLevelCol="3"/>
  <cols>
    <col min="1" max="1" width="23.075" customWidth="1"/>
    <col min="2" max="2" width="17.5" customWidth="1"/>
    <col min="3" max="3" width="20.2166666666667" customWidth="1"/>
    <col min="4" max="4" width="19.8166666666667" customWidth="1"/>
    <col min="5" max="7" width="9.76666666666667" customWidth="1"/>
  </cols>
  <sheetData>
    <row r="1" ht="45.2" customHeight="1" spans="1:4">
      <c r="A1" s="40" t="s">
        <v>24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390471.874</v>
      </c>
    </row>
    <row r="5" ht="42.7" customHeight="1" spans="1:4">
      <c r="A5" s="49" t="s">
        <v>25</v>
      </c>
      <c r="B5" s="49"/>
      <c r="C5" s="49"/>
      <c r="D5" s="48">
        <v>29155.888556</v>
      </c>
    </row>
    <row r="6" ht="42.7" customHeight="1" spans="1:4">
      <c r="A6" s="49" t="s">
        <v>26</v>
      </c>
      <c r="B6" s="49"/>
      <c r="C6" s="49"/>
      <c r="D6" s="48">
        <v>9725.645124</v>
      </c>
    </row>
    <row r="7" ht="42.7" customHeight="1" spans="1:4">
      <c r="A7" s="49" t="s">
        <v>27</v>
      </c>
      <c r="B7" s="49"/>
      <c r="C7" s="49"/>
      <c r="D7" s="48">
        <v>66602.11096</v>
      </c>
    </row>
    <row r="8" ht="42.7" customHeight="1" spans="1:4">
      <c r="A8" s="49" t="s">
        <v>28</v>
      </c>
      <c r="B8" s="49"/>
      <c r="C8" s="49"/>
      <c r="D8" s="48">
        <v>4</v>
      </c>
    </row>
    <row r="9" ht="42.7" customHeight="1" spans="1:4">
      <c r="A9" s="49" t="s">
        <v>29</v>
      </c>
      <c r="B9" s="49"/>
      <c r="C9" s="49"/>
      <c r="D9" s="48">
        <v>1190.442008</v>
      </c>
    </row>
    <row r="10" ht="42.7" customHeight="1" spans="1:4">
      <c r="A10" s="49" t="s">
        <v>30</v>
      </c>
      <c r="B10" s="49"/>
      <c r="C10" s="49"/>
      <c r="D10" s="48">
        <v>116403.544293</v>
      </c>
    </row>
    <row r="11" ht="42.7" customHeight="1" spans="1:4">
      <c r="A11" s="49" t="s">
        <v>31</v>
      </c>
      <c r="B11" s="49"/>
      <c r="C11" s="49"/>
      <c r="D11" s="48">
        <v>27371.31198</v>
      </c>
    </row>
    <row r="12" ht="42.7" customHeight="1" spans="1:4">
      <c r="A12" s="49" t="s">
        <v>32</v>
      </c>
      <c r="B12" s="49"/>
      <c r="C12" s="49"/>
      <c r="D12" s="48">
        <v>3185.63</v>
      </c>
    </row>
    <row r="13" ht="42.7" customHeight="1" spans="1:4">
      <c r="A13" s="49" t="s">
        <v>33</v>
      </c>
      <c r="B13" s="49"/>
      <c r="C13" s="49"/>
      <c r="D13" s="48">
        <v>14331.696972</v>
      </c>
    </row>
    <row r="14" ht="42.7" customHeight="1" spans="1:4">
      <c r="A14" s="49" t="s">
        <v>34</v>
      </c>
      <c r="B14" s="49"/>
      <c r="C14" s="49"/>
      <c r="D14" s="48">
        <v>63749.7906</v>
      </c>
    </row>
    <row r="15" ht="42.7" customHeight="1" spans="1:4">
      <c r="A15" s="49" t="s">
        <v>35</v>
      </c>
      <c r="B15" s="49"/>
      <c r="C15" s="49"/>
      <c r="D15" s="48">
        <v>5081.5696</v>
      </c>
    </row>
    <row r="16" ht="42.7" customHeight="1" spans="1:4">
      <c r="A16" s="49" t="s">
        <v>36</v>
      </c>
      <c r="B16" s="49"/>
      <c r="C16" s="49"/>
      <c r="D16" s="48">
        <v>363.436</v>
      </c>
    </row>
    <row r="17" ht="42.7" customHeight="1" spans="1:4">
      <c r="A17" s="49" t="s">
        <v>37</v>
      </c>
      <c r="B17" s="49"/>
      <c r="C17" s="49"/>
      <c r="D17" s="48">
        <v>20161.14</v>
      </c>
    </row>
    <row r="18" ht="42.7" customHeight="1" spans="1:4">
      <c r="A18" s="49" t="s">
        <v>38</v>
      </c>
      <c r="B18" s="49"/>
      <c r="C18" s="49"/>
      <c r="D18" s="48">
        <v>2996.183</v>
      </c>
    </row>
    <row r="19" ht="42.7" customHeight="1" spans="1:4">
      <c r="A19" s="49" t="s">
        <v>39</v>
      </c>
      <c r="B19" s="49"/>
      <c r="C19" s="49"/>
      <c r="D19" s="48">
        <v>543.62</v>
      </c>
    </row>
    <row r="20" ht="42.7" customHeight="1" spans="1:4">
      <c r="A20" s="49" t="s">
        <v>40</v>
      </c>
      <c r="B20" s="49"/>
      <c r="C20" s="49"/>
      <c r="D20" s="48">
        <v>10426.864907</v>
      </c>
    </row>
    <row r="21" ht="42.7" customHeight="1" spans="1:4">
      <c r="A21" s="49" t="s">
        <v>41</v>
      </c>
      <c r="B21" s="49"/>
      <c r="C21" s="49"/>
      <c r="D21" s="48">
        <v>8819</v>
      </c>
    </row>
    <row r="22" ht="42.7" customHeight="1" spans="1:4">
      <c r="A22" s="49" t="s">
        <v>42</v>
      </c>
      <c r="B22" s="49"/>
      <c r="C22" s="49"/>
      <c r="D22" s="48">
        <v>971</v>
      </c>
    </row>
    <row r="23" ht="42.7" customHeight="1" spans="1:4">
      <c r="A23" s="49" t="s">
        <v>43</v>
      </c>
      <c r="B23" s="49"/>
      <c r="C23" s="49"/>
      <c r="D23" s="48">
        <v>9389</v>
      </c>
    </row>
    <row r="24" ht="14.3" customHeight="1"/>
    <row r="25" ht="14.3" customHeight="1"/>
    <row r="26" ht="14.3" customHeight="1"/>
    <row r="27" ht="14.3" customHeight="1"/>
    <row r="28" ht="14.3" customHeight="1"/>
    <row r="29" ht="22.6" customHeight="1" spans="1:2">
      <c r="A29" s="51"/>
      <c r="B29" s="51"/>
    </row>
  </sheetData>
  <mergeCells count="22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9"/>
  <sheetViews>
    <sheetView workbookViewId="0">
      <selection activeCell="E6" sqref="E6"/>
    </sheetView>
  </sheetViews>
  <sheetFormatPr defaultColWidth="10" defaultRowHeight="13.5" outlineLevelCol="3"/>
  <cols>
    <col min="1" max="1" width="23.075" customWidth="1"/>
    <col min="2" max="2" width="17.5" customWidth="1"/>
    <col min="3" max="3" width="20.2166666666667" customWidth="1"/>
    <col min="4" max="4" width="19.8166666666667" customWidth="1"/>
  </cols>
  <sheetData>
    <row r="1" ht="45.2" customHeight="1" spans="1:4">
      <c r="A1" s="40" t="s">
        <v>44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390471.874</v>
      </c>
    </row>
    <row r="5" ht="42.7" customHeight="1" spans="1:4">
      <c r="A5" s="49" t="s">
        <v>45</v>
      </c>
      <c r="B5" s="49"/>
      <c r="C5" s="49"/>
      <c r="D5" s="48">
        <v>29155.888556</v>
      </c>
    </row>
    <row r="6" ht="42.7" customHeight="1" spans="1:4">
      <c r="A6" s="50" t="s">
        <v>46</v>
      </c>
      <c r="B6" s="50"/>
      <c r="C6" s="50"/>
      <c r="D6" s="48">
        <v>457.05</v>
      </c>
    </row>
    <row r="7" ht="42.7" customHeight="1" spans="1:4">
      <c r="A7" s="50" t="s">
        <v>47</v>
      </c>
      <c r="B7" s="50"/>
      <c r="C7" s="50"/>
      <c r="D7" s="48">
        <v>457.05</v>
      </c>
    </row>
    <row r="8" ht="42.7" customHeight="1" spans="1:4">
      <c r="A8" s="50" t="s">
        <v>48</v>
      </c>
      <c r="B8" s="50"/>
      <c r="C8" s="50"/>
      <c r="D8" s="48">
        <v>374.31</v>
      </c>
    </row>
    <row r="9" ht="42.7" customHeight="1" spans="1:4">
      <c r="A9" s="50" t="s">
        <v>47</v>
      </c>
      <c r="B9" s="50"/>
      <c r="C9" s="50"/>
      <c r="D9" s="48">
        <v>349.31</v>
      </c>
    </row>
    <row r="10" ht="42.7" customHeight="1" spans="1:4">
      <c r="A10" s="50" t="s">
        <v>49</v>
      </c>
      <c r="B10" s="50"/>
      <c r="C10" s="50"/>
      <c r="D10" s="48">
        <v>25</v>
      </c>
    </row>
    <row r="11" ht="42.7" customHeight="1" spans="1:4">
      <c r="A11" s="50" t="s">
        <v>50</v>
      </c>
      <c r="B11" s="50"/>
      <c r="C11" s="50"/>
      <c r="D11" s="48">
        <v>19695.295316</v>
      </c>
    </row>
    <row r="12" ht="42.7" customHeight="1" spans="1:4">
      <c r="A12" s="50" t="s">
        <v>47</v>
      </c>
      <c r="B12" s="50"/>
      <c r="C12" s="50"/>
      <c r="D12" s="48">
        <v>19617.375316</v>
      </c>
    </row>
    <row r="13" ht="42.7" customHeight="1" spans="1:4">
      <c r="A13" s="50" t="s">
        <v>51</v>
      </c>
      <c r="B13" s="50"/>
      <c r="C13" s="50"/>
      <c r="D13" s="48">
        <v>77.92</v>
      </c>
    </row>
    <row r="14" ht="42.7" customHeight="1" spans="1:4">
      <c r="A14" s="50" t="s">
        <v>52</v>
      </c>
      <c r="B14" s="50"/>
      <c r="C14" s="50"/>
      <c r="D14" s="48">
        <v>417.512</v>
      </c>
    </row>
    <row r="15" ht="42.7" customHeight="1" spans="1:4">
      <c r="A15" s="50" t="s">
        <v>47</v>
      </c>
      <c r="B15" s="50"/>
      <c r="C15" s="50"/>
      <c r="D15" s="48">
        <v>414.072</v>
      </c>
    </row>
    <row r="16" ht="42.7" customHeight="1" spans="1:4">
      <c r="A16" s="50" t="s">
        <v>53</v>
      </c>
      <c r="B16" s="50"/>
      <c r="C16" s="50"/>
      <c r="D16" s="48">
        <v>3.44</v>
      </c>
    </row>
    <row r="17" ht="42.7" customHeight="1" spans="1:4">
      <c r="A17" s="50" t="s">
        <v>54</v>
      </c>
      <c r="B17" s="50"/>
      <c r="C17" s="50"/>
      <c r="D17" s="48">
        <v>182.44</v>
      </c>
    </row>
    <row r="18" ht="42.7" customHeight="1" spans="1:4">
      <c r="A18" s="50" t="s">
        <v>47</v>
      </c>
      <c r="B18" s="50"/>
      <c r="C18" s="50"/>
      <c r="D18" s="48">
        <v>182.44</v>
      </c>
    </row>
    <row r="19" ht="42.7" customHeight="1" spans="1:4">
      <c r="A19" s="50" t="s">
        <v>55</v>
      </c>
      <c r="B19" s="50"/>
      <c r="C19" s="50"/>
      <c r="D19" s="48">
        <v>780.12</v>
      </c>
    </row>
    <row r="20" ht="42.7" customHeight="1" spans="1:4">
      <c r="A20" s="50" t="s">
        <v>47</v>
      </c>
      <c r="B20" s="50"/>
      <c r="C20" s="50"/>
      <c r="D20" s="48">
        <v>780.12</v>
      </c>
    </row>
    <row r="21" ht="42.7" customHeight="1" spans="1:4">
      <c r="A21" s="50" t="s">
        <v>56</v>
      </c>
      <c r="B21" s="50"/>
      <c r="C21" s="50"/>
      <c r="D21" s="48">
        <v>1287.948</v>
      </c>
    </row>
    <row r="22" ht="42.7" customHeight="1" spans="1:4">
      <c r="A22" s="50" t="s">
        <v>47</v>
      </c>
      <c r="B22" s="50"/>
      <c r="C22" s="50"/>
      <c r="D22" s="48">
        <v>1287.948</v>
      </c>
    </row>
    <row r="23" ht="42.7" customHeight="1" spans="1:4">
      <c r="A23" s="50" t="s">
        <v>57</v>
      </c>
      <c r="B23" s="50"/>
      <c r="C23" s="50"/>
      <c r="D23" s="48">
        <v>268.96</v>
      </c>
    </row>
    <row r="24" ht="42.7" customHeight="1" spans="1:4">
      <c r="A24" s="50" t="s">
        <v>47</v>
      </c>
      <c r="B24" s="50"/>
      <c r="C24" s="50"/>
      <c r="D24" s="48">
        <v>265.57</v>
      </c>
    </row>
    <row r="25" ht="42.7" customHeight="1" spans="1:4">
      <c r="A25" s="50" t="s">
        <v>58</v>
      </c>
      <c r="B25" s="50"/>
      <c r="C25" s="50"/>
      <c r="D25" s="48">
        <v>3.39</v>
      </c>
    </row>
    <row r="26" ht="42.7" customHeight="1" spans="1:4">
      <c r="A26" s="50" t="s">
        <v>59</v>
      </c>
      <c r="B26" s="50"/>
      <c r="C26" s="50"/>
      <c r="D26" s="48">
        <v>1718.345</v>
      </c>
    </row>
    <row r="27" ht="42.7" customHeight="1" spans="1:4">
      <c r="A27" s="50" t="s">
        <v>47</v>
      </c>
      <c r="B27" s="50"/>
      <c r="C27" s="50"/>
      <c r="D27" s="48">
        <v>1696.985</v>
      </c>
    </row>
    <row r="28" ht="42.7" customHeight="1" spans="1:4">
      <c r="A28" s="50" t="s">
        <v>58</v>
      </c>
      <c r="B28" s="50"/>
      <c r="C28" s="50"/>
      <c r="D28" s="48">
        <v>21.36</v>
      </c>
    </row>
    <row r="29" ht="42.7" customHeight="1" spans="1:4">
      <c r="A29" s="50" t="s">
        <v>60</v>
      </c>
      <c r="B29" s="50"/>
      <c r="C29" s="50"/>
      <c r="D29" s="48">
        <v>518.851</v>
      </c>
    </row>
    <row r="30" ht="42.7" customHeight="1" spans="1:4">
      <c r="A30" s="50" t="s">
        <v>47</v>
      </c>
      <c r="B30" s="50"/>
      <c r="C30" s="50"/>
      <c r="D30" s="48">
        <v>335.811</v>
      </c>
    </row>
    <row r="31" ht="42.7" customHeight="1" spans="1:4">
      <c r="A31" s="50" t="s">
        <v>61</v>
      </c>
      <c r="B31" s="50"/>
      <c r="C31" s="50"/>
      <c r="D31" s="48">
        <v>183.04</v>
      </c>
    </row>
    <row r="32" ht="42.7" customHeight="1" spans="1:4">
      <c r="A32" s="50" t="s">
        <v>62</v>
      </c>
      <c r="B32" s="50"/>
      <c r="C32" s="50"/>
      <c r="D32" s="48">
        <v>60.24</v>
      </c>
    </row>
    <row r="33" ht="42.7" customHeight="1" spans="1:4">
      <c r="A33" s="50" t="s">
        <v>47</v>
      </c>
      <c r="B33" s="50"/>
      <c r="C33" s="50"/>
      <c r="D33" s="48">
        <v>60.24</v>
      </c>
    </row>
    <row r="34" ht="42.7" customHeight="1" spans="1:4">
      <c r="A34" s="50" t="s">
        <v>63</v>
      </c>
      <c r="B34" s="50"/>
      <c r="C34" s="50"/>
      <c r="D34" s="48">
        <v>174.87</v>
      </c>
    </row>
    <row r="35" ht="42.7" customHeight="1" spans="1:4">
      <c r="A35" s="50" t="s">
        <v>47</v>
      </c>
      <c r="B35" s="50"/>
      <c r="C35" s="50"/>
      <c r="D35" s="48">
        <v>174.87</v>
      </c>
    </row>
    <row r="36" ht="42.7" customHeight="1" spans="1:4">
      <c r="A36" s="50" t="s">
        <v>64</v>
      </c>
      <c r="B36" s="50"/>
      <c r="C36" s="50"/>
      <c r="D36" s="48">
        <v>69.6</v>
      </c>
    </row>
    <row r="37" ht="42.7" customHeight="1" spans="1:4">
      <c r="A37" s="50" t="s">
        <v>47</v>
      </c>
      <c r="B37" s="50"/>
      <c r="C37" s="50"/>
      <c r="D37" s="48">
        <v>69.6</v>
      </c>
    </row>
    <row r="38" ht="42.7" customHeight="1" spans="1:4">
      <c r="A38" s="50" t="s">
        <v>65</v>
      </c>
      <c r="B38" s="50"/>
      <c r="C38" s="50"/>
      <c r="D38" s="48">
        <v>142.08</v>
      </c>
    </row>
    <row r="39" ht="42.7" customHeight="1" spans="1:4">
      <c r="A39" s="50" t="s">
        <v>66</v>
      </c>
      <c r="B39" s="50"/>
      <c r="C39" s="50"/>
      <c r="D39" s="48">
        <v>142.08</v>
      </c>
    </row>
    <row r="40" ht="42.7" customHeight="1" spans="1:4">
      <c r="A40" s="50" t="s">
        <v>67</v>
      </c>
      <c r="B40" s="50"/>
      <c r="C40" s="50"/>
      <c r="D40" s="48">
        <v>2836.31224</v>
      </c>
    </row>
    <row r="41" ht="42.7" customHeight="1" spans="1:4">
      <c r="A41" s="50" t="s">
        <v>47</v>
      </c>
      <c r="B41" s="50"/>
      <c r="C41" s="50"/>
      <c r="D41" s="48">
        <v>2836.31224</v>
      </c>
    </row>
    <row r="42" ht="42.7" customHeight="1" spans="1:4">
      <c r="A42" s="50" t="s">
        <v>68</v>
      </c>
      <c r="B42" s="50"/>
      <c r="C42" s="50"/>
      <c r="D42" s="48">
        <v>171.955</v>
      </c>
    </row>
    <row r="43" ht="42.7" customHeight="1" spans="1:4">
      <c r="A43" s="50" t="s">
        <v>47</v>
      </c>
      <c r="B43" s="50"/>
      <c r="C43" s="50"/>
      <c r="D43" s="48">
        <v>171.955</v>
      </c>
    </row>
    <row r="44" ht="42.7" customHeight="1" spans="1:4">
      <c r="A44" s="49" t="s">
        <v>69</v>
      </c>
      <c r="B44" s="49"/>
      <c r="C44" s="49"/>
      <c r="D44" s="48">
        <v>9725.645124</v>
      </c>
    </row>
    <row r="45" ht="42.7" customHeight="1" spans="1:4">
      <c r="A45" s="50" t="s">
        <v>70</v>
      </c>
      <c r="B45" s="50"/>
      <c r="C45" s="50"/>
      <c r="D45" s="48">
        <v>8516.245124</v>
      </c>
    </row>
    <row r="46" ht="42.7" customHeight="1" spans="1:4">
      <c r="A46" s="50" t="s">
        <v>47</v>
      </c>
      <c r="B46" s="50"/>
      <c r="C46" s="50"/>
      <c r="D46" s="48">
        <v>8516.245124</v>
      </c>
    </row>
    <row r="47" ht="42.7" customHeight="1" spans="1:4">
      <c r="A47" s="50" t="s">
        <v>71</v>
      </c>
      <c r="B47" s="50"/>
      <c r="C47" s="50"/>
      <c r="D47" s="48">
        <v>1209.4</v>
      </c>
    </row>
    <row r="48" ht="42.7" customHeight="1" spans="1:4">
      <c r="A48" s="50" t="s">
        <v>47</v>
      </c>
      <c r="B48" s="50"/>
      <c r="C48" s="50"/>
      <c r="D48" s="48">
        <v>1209.4</v>
      </c>
    </row>
    <row r="49" ht="42.7" customHeight="1" spans="1:4">
      <c r="A49" s="49" t="s">
        <v>72</v>
      </c>
      <c r="B49" s="49"/>
      <c r="C49" s="49"/>
      <c r="D49" s="48">
        <v>66602.11096</v>
      </c>
    </row>
    <row r="50" ht="42.7" customHeight="1" spans="1:4">
      <c r="A50" s="50" t="s">
        <v>73</v>
      </c>
      <c r="B50" s="50"/>
      <c r="C50" s="50"/>
      <c r="D50" s="48">
        <v>231.21</v>
      </c>
    </row>
    <row r="51" ht="42.7" customHeight="1" spans="1:4">
      <c r="A51" s="50" t="s">
        <v>47</v>
      </c>
      <c r="B51" s="50"/>
      <c r="C51" s="50"/>
      <c r="D51" s="48">
        <v>214.41</v>
      </c>
    </row>
    <row r="52" ht="42.7" customHeight="1" spans="1:4">
      <c r="A52" s="50" t="s">
        <v>58</v>
      </c>
      <c r="B52" s="50"/>
      <c r="C52" s="50"/>
      <c r="D52" s="48">
        <v>16.8</v>
      </c>
    </row>
    <row r="53" ht="42.7" customHeight="1" spans="1:4">
      <c r="A53" s="50" t="s">
        <v>74</v>
      </c>
      <c r="B53" s="50"/>
      <c r="C53" s="50"/>
      <c r="D53" s="48">
        <v>64036.42096</v>
      </c>
    </row>
    <row r="54" ht="42.7" customHeight="1" spans="1:4">
      <c r="A54" s="50" t="s">
        <v>75</v>
      </c>
      <c r="B54" s="50"/>
      <c r="C54" s="50"/>
      <c r="D54" s="48">
        <v>1517</v>
      </c>
    </row>
    <row r="55" ht="42.7" customHeight="1" spans="1:4">
      <c r="A55" s="50" t="s">
        <v>76</v>
      </c>
      <c r="B55" s="50"/>
      <c r="C55" s="50"/>
      <c r="D55" s="48">
        <v>38334.98036</v>
      </c>
    </row>
    <row r="56" ht="42.7" customHeight="1" spans="1:4">
      <c r="A56" s="50" t="s">
        <v>77</v>
      </c>
      <c r="B56" s="50"/>
      <c r="C56" s="50"/>
      <c r="D56" s="48">
        <v>24184.4406</v>
      </c>
    </row>
    <row r="57" ht="42.7" customHeight="1" spans="1:4">
      <c r="A57" s="50" t="s">
        <v>78</v>
      </c>
      <c r="B57" s="50"/>
      <c r="C57" s="50"/>
      <c r="D57" s="48">
        <v>895.67</v>
      </c>
    </row>
    <row r="58" ht="42.7" customHeight="1" spans="1:4">
      <c r="A58" s="50" t="s">
        <v>79</v>
      </c>
      <c r="B58" s="50"/>
      <c r="C58" s="50"/>
      <c r="D58" s="48">
        <v>895.67</v>
      </c>
    </row>
    <row r="59" ht="42.7" customHeight="1" spans="1:4">
      <c r="A59" s="50" t="s">
        <v>80</v>
      </c>
      <c r="B59" s="50"/>
      <c r="C59" s="50"/>
      <c r="D59" s="48">
        <v>142.34</v>
      </c>
    </row>
    <row r="60" ht="42.7" customHeight="1" spans="1:4">
      <c r="A60" s="50" t="s">
        <v>81</v>
      </c>
      <c r="B60" s="50"/>
      <c r="C60" s="50"/>
      <c r="D60" s="48">
        <v>142.34</v>
      </c>
    </row>
    <row r="61" ht="42.7" customHeight="1" spans="1:4">
      <c r="A61" s="50" t="s">
        <v>82</v>
      </c>
      <c r="B61" s="50"/>
      <c r="C61" s="50"/>
      <c r="D61" s="48">
        <v>404.73</v>
      </c>
    </row>
    <row r="62" ht="42.7" customHeight="1" spans="1:4">
      <c r="A62" s="50" t="s">
        <v>83</v>
      </c>
      <c r="B62" s="50"/>
      <c r="C62" s="50"/>
      <c r="D62" s="48">
        <v>404.73</v>
      </c>
    </row>
    <row r="63" ht="42.7" customHeight="1" spans="1:4">
      <c r="A63" s="50" t="s">
        <v>84</v>
      </c>
      <c r="B63" s="50"/>
      <c r="C63" s="50"/>
      <c r="D63" s="48">
        <v>653.68</v>
      </c>
    </row>
    <row r="64" ht="42.7" customHeight="1" spans="1:4">
      <c r="A64" s="50" t="s">
        <v>85</v>
      </c>
      <c r="B64" s="50"/>
      <c r="C64" s="50"/>
      <c r="D64" s="48">
        <v>653.68</v>
      </c>
    </row>
    <row r="65" ht="42.7" customHeight="1" spans="1:4">
      <c r="A65" s="50" t="s">
        <v>86</v>
      </c>
      <c r="B65" s="50"/>
      <c r="C65" s="50"/>
      <c r="D65" s="48">
        <v>238.06</v>
      </c>
    </row>
    <row r="66" ht="42.7" customHeight="1" spans="1:4">
      <c r="A66" s="50" t="s">
        <v>86</v>
      </c>
      <c r="B66" s="50"/>
      <c r="C66" s="50"/>
      <c r="D66" s="48">
        <v>238.06</v>
      </c>
    </row>
    <row r="67" ht="42.7" customHeight="1" spans="1:4">
      <c r="A67" s="49" t="s">
        <v>87</v>
      </c>
      <c r="B67" s="49"/>
      <c r="C67" s="49"/>
      <c r="D67" s="48">
        <v>4</v>
      </c>
    </row>
    <row r="68" ht="42.7" customHeight="1" spans="1:4">
      <c r="A68" s="50" t="s">
        <v>88</v>
      </c>
      <c r="B68" s="50"/>
      <c r="C68" s="50"/>
      <c r="D68" s="48">
        <v>4</v>
      </c>
    </row>
    <row r="69" ht="42.7" customHeight="1" spans="1:4">
      <c r="A69" s="50" t="s">
        <v>89</v>
      </c>
      <c r="B69" s="50"/>
      <c r="C69" s="50"/>
      <c r="D69" s="48">
        <v>4</v>
      </c>
    </row>
    <row r="70" ht="42.7" customHeight="1" spans="1:4">
      <c r="A70" s="49" t="s">
        <v>90</v>
      </c>
      <c r="B70" s="49"/>
      <c r="C70" s="49"/>
      <c r="D70" s="48">
        <v>1190.442008</v>
      </c>
    </row>
    <row r="71" ht="42.7" customHeight="1" spans="1:4">
      <c r="A71" s="50" t="s">
        <v>91</v>
      </c>
      <c r="B71" s="50"/>
      <c r="C71" s="50"/>
      <c r="D71" s="48">
        <v>1039.008008</v>
      </c>
    </row>
    <row r="72" ht="42.7" customHeight="1" spans="1:4">
      <c r="A72" s="50" t="s">
        <v>47</v>
      </c>
      <c r="B72" s="50"/>
      <c r="C72" s="50"/>
      <c r="D72" s="48">
        <v>184.67</v>
      </c>
    </row>
    <row r="73" ht="42.7" customHeight="1" spans="1:4">
      <c r="A73" s="50" t="s">
        <v>92</v>
      </c>
      <c r="B73" s="50"/>
      <c r="C73" s="50"/>
      <c r="D73" s="48">
        <v>329.31</v>
      </c>
    </row>
    <row r="74" ht="42.7" customHeight="1" spans="1:4">
      <c r="A74" s="50" t="s">
        <v>93</v>
      </c>
      <c r="B74" s="50"/>
      <c r="C74" s="50"/>
      <c r="D74" s="48">
        <v>123.240008</v>
      </c>
    </row>
    <row r="75" ht="42.7" customHeight="1" spans="1:4">
      <c r="A75" s="50" t="s">
        <v>94</v>
      </c>
      <c r="B75" s="50"/>
      <c r="C75" s="50"/>
      <c r="D75" s="48">
        <v>204.288</v>
      </c>
    </row>
    <row r="76" ht="42.7" customHeight="1" spans="1:4">
      <c r="A76" s="50" t="s">
        <v>95</v>
      </c>
      <c r="B76" s="50"/>
      <c r="C76" s="50"/>
      <c r="D76" s="48">
        <v>197.5</v>
      </c>
    </row>
    <row r="77" ht="42.7" customHeight="1" spans="1:4">
      <c r="A77" s="50" t="s">
        <v>96</v>
      </c>
      <c r="B77" s="50"/>
      <c r="C77" s="50"/>
      <c r="D77" s="48">
        <v>121</v>
      </c>
    </row>
    <row r="78" ht="42.7" customHeight="1" spans="1:4">
      <c r="A78" s="50" t="s">
        <v>47</v>
      </c>
      <c r="B78" s="50"/>
      <c r="C78" s="50"/>
      <c r="D78" s="48">
        <v>121</v>
      </c>
    </row>
    <row r="79" ht="42.7" customHeight="1" spans="1:4">
      <c r="A79" s="50" t="s">
        <v>97</v>
      </c>
      <c r="B79" s="50"/>
      <c r="C79" s="50"/>
      <c r="D79" s="48">
        <v>30.434</v>
      </c>
    </row>
    <row r="80" ht="42.7" customHeight="1" spans="1:4">
      <c r="A80" s="50" t="s">
        <v>98</v>
      </c>
      <c r="B80" s="50"/>
      <c r="C80" s="50"/>
      <c r="D80" s="48">
        <v>30.434</v>
      </c>
    </row>
    <row r="81" ht="42.7" customHeight="1" spans="1:4">
      <c r="A81" s="49" t="s">
        <v>99</v>
      </c>
      <c r="B81" s="49"/>
      <c r="C81" s="49"/>
      <c r="D81" s="48">
        <v>116403.544293</v>
      </c>
    </row>
    <row r="82" ht="42.7" customHeight="1" spans="1:4">
      <c r="A82" s="50" t="s">
        <v>100</v>
      </c>
      <c r="B82" s="50"/>
      <c r="C82" s="50"/>
      <c r="D82" s="48">
        <v>1196.6832</v>
      </c>
    </row>
    <row r="83" ht="42.7" customHeight="1" spans="1:4">
      <c r="A83" s="50" t="s">
        <v>47</v>
      </c>
      <c r="B83" s="50"/>
      <c r="C83" s="50"/>
      <c r="D83" s="48">
        <v>1186.9332</v>
      </c>
    </row>
    <row r="84" ht="42.7" customHeight="1" spans="1:4">
      <c r="A84" s="50" t="s">
        <v>58</v>
      </c>
      <c r="B84" s="50"/>
      <c r="C84" s="50"/>
      <c r="D84" s="48">
        <v>9.75</v>
      </c>
    </row>
    <row r="85" ht="42.7" customHeight="1" spans="1:4">
      <c r="A85" s="50" t="s">
        <v>101</v>
      </c>
      <c r="B85" s="50"/>
      <c r="C85" s="50"/>
      <c r="D85" s="48">
        <v>468.014</v>
      </c>
    </row>
    <row r="86" ht="42.7" customHeight="1" spans="1:4">
      <c r="A86" s="50" t="s">
        <v>47</v>
      </c>
      <c r="B86" s="50"/>
      <c r="C86" s="50"/>
      <c r="D86" s="48">
        <v>468.014</v>
      </c>
    </row>
    <row r="87" ht="42.7" customHeight="1" spans="1:4">
      <c r="A87" s="50" t="s">
        <v>102</v>
      </c>
      <c r="B87" s="50"/>
      <c r="C87" s="50"/>
      <c r="D87" s="48">
        <v>65785.853693</v>
      </c>
    </row>
    <row r="88" ht="42.7" customHeight="1" spans="1:4">
      <c r="A88" s="50" t="s">
        <v>103</v>
      </c>
      <c r="B88" s="50"/>
      <c r="C88" s="50"/>
      <c r="D88" s="48">
        <v>7202.44</v>
      </c>
    </row>
    <row r="89" ht="42.7" customHeight="1" spans="1:4">
      <c r="A89" s="50" t="s">
        <v>104</v>
      </c>
      <c r="B89" s="50"/>
      <c r="C89" s="50"/>
      <c r="D89" s="48">
        <v>11189.59</v>
      </c>
    </row>
    <row r="90" ht="42.7" customHeight="1" spans="1:4">
      <c r="A90" s="50" t="s">
        <v>105</v>
      </c>
      <c r="B90" s="50"/>
      <c r="C90" s="50"/>
      <c r="D90" s="48">
        <v>14510.23</v>
      </c>
    </row>
    <row r="91" ht="42.7" customHeight="1" spans="1:4">
      <c r="A91" s="50" t="s">
        <v>106</v>
      </c>
      <c r="B91" s="50"/>
      <c r="C91" s="50"/>
      <c r="D91" s="48">
        <v>646.39</v>
      </c>
    </row>
    <row r="92" ht="42.7" customHeight="1" spans="1:4">
      <c r="A92" s="50" t="s">
        <v>107</v>
      </c>
      <c r="B92" s="50"/>
      <c r="C92" s="50"/>
      <c r="D92" s="48">
        <v>32237.203693</v>
      </c>
    </row>
    <row r="93" ht="42.7" customHeight="1" spans="1:4">
      <c r="A93" s="50" t="s">
        <v>108</v>
      </c>
      <c r="B93" s="50"/>
      <c r="C93" s="50"/>
      <c r="D93" s="48">
        <v>1593</v>
      </c>
    </row>
    <row r="94" ht="42.7" customHeight="1" spans="1:4">
      <c r="A94" s="50" t="s">
        <v>109</v>
      </c>
      <c r="B94" s="50"/>
      <c r="C94" s="50"/>
      <c r="D94" s="48">
        <v>125.38</v>
      </c>
    </row>
    <row r="95" ht="42.7" customHeight="1" spans="1:4">
      <c r="A95" s="50" t="s">
        <v>110</v>
      </c>
      <c r="B95" s="50"/>
      <c r="C95" s="50"/>
      <c r="D95" s="48">
        <v>9.8</v>
      </c>
    </row>
    <row r="96" ht="42.7" customHeight="1" spans="1:4">
      <c r="A96" s="50" t="s">
        <v>111</v>
      </c>
      <c r="B96" s="50"/>
      <c r="C96" s="50"/>
      <c r="D96" s="48">
        <v>872.88</v>
      </c>
    </row>
    <row r="97" ht="42.7" customHeight="1" spans="1:4">
      <c r="A97" s="50" t="s">
        <v>112</v>
      </c>
      <c r="B97" s="50"/>
      <c r="C97" s="50"/>
      <c r="D97" s="48">
        <v>495</v>
      </c>
    </row>
    <row r="98" ht="42.7" customHeight="1" spans="1:4">
      <c r="A98" s="50" t="s">
        <v>113</v>
      </c>
      <c r="B98" s="50"/>
      <c r="C98" s="50"/>
      <c r="D98" s="48">
        <v>86.94</v>
      </c>
    </row>
    <row r="99" ht="42.7" customHeight="1" spans="1:4">
      <c r="A99" s="50" t="s">
        <v>114</v>
      </c>
      <c r="B99" s="50"/>
      <c r="C99" s="50"/>
      <c r="D99" s="48">
        <v>3</v>
      </c>
    </row>
    <row r="100" ht="42.7" customHeight="1" spans="1:4">
      <c r="A100" s="50" t="s">
        <v>115</v>
      </c>
      <c r="B100" s="50"/>
      <c r="C100" s="50"/>
      <c r="D100" s="48">
        <v>3333.3</v>
      </c>
    </row>
    <row r="101" ht="42.7" customHeight="1" spans="1:4">
      <c r="A101" s="50" t="s">
        <v>116</v>
      </c>
      <c r="B101" s="50"/>
      <c r="C101" s="50"/>
      <c r="D101" s="48">
        <v>2397.2845</v>
      </c>
    </row>
    <row r="102" ht="42.7" customHeight="1" spans="1:4">
      <c r="A102" s="50" t="s">
        <v>117</v>
      </c>
      <c r="B102" s="50"/>
      <c r="C102" s="50"/>
      <c r="D102" s="48">
        <v>873</v>
      </c>
    </row>
    <row r="103" ht="42.7" customHeight="1" spans="1:4">
      <c r="A103" s="50" t="s">
        <v>118</v>
      </c>
      <c r="B103" s="50"/>
      <c r="C103" s="50"/>
      <c r="D103" s="48">
        <v>63.0155</v>
      </c>
    </row>
    <row r="104" ht="42.7" customHeight="1" spans="1:4">
      <c r="A104" s="50" t="s">
        <v>119</v>
      </c>
      <c r="B104" s="50"/>
      <c r="C104" s="50"/>
      <c r="D104" s="48">
        <v>3365.44</v>
      </c>
    </row>
    <row r="105" ht="42.7" customHeight="1" spans="1:4">
      <c r="A105" s="50" t="s">
        <v>120</v>
      </c>
      <c r="B105" s="50"/>
      <c r="C105" s="50"/>
      <c r="D105" s="48">
        <v>2900</v>
      </c>
    </row>
    <row r="106" ht="42.7" customHeight="1" spans="1:4">
      <c r="A106" s="50" t="s">
        <v>121</v>
      </c>
      <c r="B106" s="50"/>
      <c r="C106" s="50"/>
      <c r="D106" s="48">
        <v>67.8</v>
      </c>
    </row>
    <row r="107" ht="42.7" customHeight="1" spans="1:4">
      <c r="A107" s="50" t="s">
        <v>122</v>
      </c>
      <c r="B107" s="50"/>
      <c r="C107" s="50"/>
      <c r="D107" s="48">
        <v>397.64</v>
      </c>
    </row>
    <row r="108" ht="42.7" customHeight="1" spans="1:4">
      <c r="A108" s="50" t="s">
        <v>123</v>
      </c>
      <c r="B108" s="50"/>
      <c r="C108" s="50"/>
      <c r="D108" s="48">
        <v>1485.12</v>
      </c>
    </row>
    <row r="109" ht="42.7" customHeight="1" spans="1:4">
      <c r="A109" s="50" t="s">
        <v>124</v>
      </c>
      <c r="B109" s="50"/>
      <c r="C109" s="50"/>
      <c r="D109" s="48">
        <v>82.62</v>
      </c>
    </row>
    <row r="110" ht="42.7" customHeight="1" spans="1:4">
      <c r="A110" s="50" t="s">
        <v>125</v>
      </c>
      <c r="B110" s="50"/>
      <c r="C110" s="50"/>
      <c r="D110" s="48">
        <v>1358.3</v>
      </c>
    </row>
    <row r="111" ht="42.7" customHeight="1" spans="1:4">
      <c r="A111" s="50" t="s">
        <v>126</v>
      </c>
      <c r="B111" s="50"/>
      <c r="C111" s="50"/>
      <c r="D111" s="48">
        <v>44.2</v>
      </c>
    </row>
    <row r="112" ht="42.7" customHeight="1" spans="1:4">
      <c r="A112" s="50" t="s">
        <v>127</v>
      </c>
      <c r="B112" s="50"/>
      <c r="C112" s="50"/>
      <c r="D112" s="48">
        <v>1833.93</v>
      </c>
    </row>
    <row r="113" ht="42.7" customHeight="1" spans="1:4">
      <c r="A113" s="50" t="s">
        <v>47</v>
      </c>
      <c r="B113" s="50"/>
      <c r="C113" s="50"/>
      <c r="D113" s="48">
        <v>92.28</v>
      </c>
    </row>
    <row r="114" ht="42.7" customHeight="1" spans="1:4">
      <c r="A114" s="50" t="s">
        <v>128</v>
      </c>
      <c r="B114" s="50"/>
      <c r="C114" s="50"/>
      <c r="D114" s="48">
        <v>1741.65</v>
      </c>
    </row>
    <row r="115" ht="42.7" customHeight="1" spans="1:4">
      <c r="A115" s="50" t="s">
        <v>129</v>
      </c>
      <c r="B115" s="50"/>
      <c r="C115" s="50"/>
      <c r="D115" s="48">
        <v>83.35</v>
      </c>
    </row>
    <row r="116" ht="42.7" customHeight="1" spans="1:4">
      <c r="A116" s="50" t="s">
        <v>47</v>
      </c>
      <c r="B116" s="50"/>
      <c r="C116" s="50"/>
      <c r="D116" s="48">
        <v>80.98</v>
      </c>
    </row>
    <row r="117" ht="42.7" customHeight="1" spans="1:4">
      <c r="A117" s="50" t="s">
        <v>58</v>
      </c>
      <c r="B117" s="50"/>
      <c r="C117" s="50"/>
      <c r="D117" s="48">
        <v>2.37</v>
      </c>
    </row>
    <row r="118" ht="42.7" customHeight="1" spans="1:4">
      <c r="A118" s="50" t="s">
        <v>130</v>
      </c>
      <c r="B118" s="50"/>
      <c r="C118" s="50"/>
      <c r="D118" s="48">
        <v>13737.81</v>
      </c>
    </row>
    <row r="119" ht="42.7" customHeight="1" spans="1:4">
      <c r="A119" s="50" t="s">
        <v>131</v>
      </c>
      <c r="B119" s="50"/>
      <c r="C119" s="50"/>
      <c r="D119" s="48">
        <v>13737.81</v>
      </c>
    </row>
    <row r="120" ht="42.7" customHeight="1" spans="1:4">
      <c r="A120" s="50" t="s">
        <v>132</v>
      </c>
      <c r="B120" s="50"/>
      <c r="C120" s="50"/>
      <c r="D120" s="48">
        <v>135</v>
      </c>
    </row>
    <row r="121" ht="42.7" customHeight="1" spans="1:4">
      <c r="A121" s="50" t="s">
        <v>133</v>
      </c>
      <c r="B121" s="50"/>
      <c r="C121" s="50"/>
      <c r="D121" s="48">
        <v>135</v>
      </c>
    </row>
    <row r="122" ht="42.7" customHeight="1" spans="1:4">
      <c r="A122" s="50" t="s">
        <v>134</v>
      </c>
      <c r="B122" s="50"/>
      <c r="C122" s="50"/>
      <c r="D122" s="48">
        <v>23138.9334</v>
      </c>
    </row>
    <row r="123" ht="42.7" customHeight="1" spans="1:4">
      <c r="A123" s="50" t="s">
        <v>135</v>
      </c>
      <c r="B123" s="50"/>
      <c r="C123" s="50"/>
      <c r="D123" s="48">
        <v>4241</v>
      </c>
    </row>
    <row r="124" ht="42.7" customHeight="1" spans="1:4">
      <c r="A124" s="50" t="s">
        <v>136</v>
      </c>
      <c r="B124" s="50"/>
      <c r="C124" s="50"/>
      <c r="D124" s="48">
        <v>18897.9334</v>
      </c>
    </row>
    <row r="125" ht="42.7" customHeight="1" spans="1:4">
      <c r="A125" s="50" t="s">
        <v>137</v>
      </c>
      <c r="B125" s="50"/>
      <c r="C125" s="50"/>
      <c r="D125" s="48">
        <v>247.11</v>
      </c>
    </row>
    <row r="126" ht="42.7" customHeight="1" spans="1:4">
      <c r="A126" s="50" t="s">
        <v>47</v>
      </c>
      <c r="B126" s="50"/>
      <c r="C126" s="50"/>
      <c r="D126" s="48">
        <v>240.81</v>
      </c>
    </row>
    <row r="127" ht="42.7" customHeight="1" spans="1:4">
      <c r="A127" s="50" t="s">
        <v>58</v>
      </c>
      <c r="B127" s="50"/>
      <c r="C127" s="50"/>
      <c r="D127" s="48">
        <v>6.3</v>
      </c>
    </row>
    <row r="128" ht="42.7" customHeight="1" spans="1:4">
      <c r="A128" s="49" t="s">
        <v>138</v>
      </c>
      <c r="B128" s="49"/>
      <c r="C128" s="49"/>
      <c r="D128" s="48">
        <v>27371.31198</v>
      </c>
    </row>
    <row r="129" ht="42.7" customHeight="1" spans="1:4">
      <c r="A129" s="50" t="s">
        <v>139</v>
      </c>
      <c r="B129" s="50"/>
      <c r="C129" s="50"/>
      <c r="D129" s="48">
        <v>361.13</v>
      </c>
    </row>
    <row r="130" ht="42.7" customHeight="1" spans="1:4">
      <c r="A130" s="50" t="s">
        <v>47</v>
      </c>
      <c r="B130" s="50"/>
      <c r="C130" s="50"/>
      <c r="D130" s="48">
        <v>361.13</v>
      </c>
    </row>
    <row r="131" ht="42.7" customHeight="1" spans="1:4">
      <c r="A131" s="50" t="s">
        <v>140</v>
      </c>
      <c r="B131" s="50"/>
      <c r="C131" s="50"/>
      <c r="D131" s="48">
        <v>1566.29</v>
      </c>
    </row>
    <row r="132" ht="42.7" customHeight="1" spans="1:4">
      <c r="A132" s="50" t="s">
        <v>141</v>
      </c>
      <c r="B132" s="50"/>
      <c r="C132" s="50"/>
      <c r="D132" s="48">
        <v>1566.29</v>
      </c>
    </row>
    <row r="133" ht="42.7" customHeight="1" spans="1:4">
      <c r="A133" s="50" t="s">
        <v>142</v>
      </c>
      <c r="B133" s="50"/>
      <c r="C133" s="50"/>
      <c r="D133" s="48">
        <v>8422.442</v>
      </c>
    </row>
    <row r="134" ht="42.7" customHeight="1" spans="1:4">
      <c r="A134" s="50" t="s">
        <v>143</v>
      </c>
      <c r="B134" s="50"/>
      <c r="C134" s="50"/>
      <c r="D134" s="48">
        <v>2315.695</v>
      </c>
    </row>
    <row r="135" ht="42.7" customHeight="1" spans="1:4">
      <c r="A135" s="50" t="s">
        <v>144</v>
      </c>
      <c r="B135" s="50"/>
      <c r="C135" s="50"/>
      <c r="D135" s="48">
        <v>6106.747</v>
      </c>
    </row>
    <row r="136" ht="42.7" customHeight="1" spans="1:4">
      <c r="A136" s="50" t="s">
        <v>145</v>
      </c>
      <c r="B136" s="50"/>
      <c r="C136" s="50"/>
      <c r="D136" s="48">
        <v>7630.2668</v>
      </c>
    </row>
    <row r="137" ht="42.7" customHeight="1" spans="1:4">
      <c r="A137" s="50" t="s">
        <v>146</v>
      </c>
      <c r="B137" s="50"/>
      <c r="C137" s="50"/>
      <c r="D137" s="48">
        <v>2358.562</v>
      </c>
    </row>
    <row r="138" ht="42.7" customHeight="1" spans="1:4">
      <c r="A138" s="50" t="s">
        <v>147</v>
      </c>
      <c r="B138" s="50"/>
      <c r="C138" s="50"/>
      <c r="D138" s="48">
        <v>5214.9048</v>
      </c>
    </row>
    <row r="139" ht="42.7" customHeight="1" spans="1:4">
      <c r="A139" s="50" t="s">
        <v>148</v>
      </c>
      <c r="B139" s="50"/>
      <c r="C139" s="50"/>
      <c r="D139" s="48">
        <v>56.8</v>
      </c>
    </row>
    <row r="140" ht="42.7" customHeight="1" spans="1:4">
      <c r="A140" s="50" t="s">
        <v>149</v>
      </c>
      <c r="B140" s="50"/>
      <c r="C140" s="50"/>
      <c r="D140" s="48">
        <v>3262.83318</v>
      </c>
    </row>
    <row r="141" ht="42.7" customHeight="1" spans="1:4">
      <c r="A141" s="50" t="s">
        <v>150</v>
      </c>
      <c r="B141" s="50"/>
      <c r="C141" s="50"/>
      <c r="D141" s="48">
        <v>536.14318</v>
      </c>
    </row>
    <row r="142" ht="42.7" customHeight="1" spans="1:4">
      <c r="A142" s="50" t="s">
        <v>151</v>
      </c>
      <c r="B142" s="50"/>
      <c r="C142" s="50"/>
      <c r="D142" s="48">
        <v>2726.69</v>
      </c>
    </row>
    <row r="143" ht="42.7" customHeight="1" spans="1:4">
      <c r="A143" s="50" t="s">
        <v>152</v>
      </c>
      <c r="B143" s="50"/>
      <c r="C143" s="50"/>
      <c r="D143" s="48">
        <v>190.91</v>
      </c>
    </row>
    <row r="144" ht="42.7" customHeight="1" spans="1:4">
      <c r="A144" s="50" t="s">
        <v>153</v>
      </c>
      <c r="B144" s="50"/>
      <c r="C144" s="50"/>
      <c r="D144" s="48">
        <v>43.41</v>
      </c>
    </row>
    <row r="145" ht="42.7" customHeight="1" spans="1:4">
      <c r="A145" s="50" t="s">
        <v>154</v>
      </c>
      <c r="B145" s="50"/>
      <c r="C145" s="50"/>
      <c r="D145" s="48">
        <v>147.5</v>
      </c>
    </row>
    <row r="146" ht="42.7" customHeight="1" spans="1:4">
      <c r="A146" s="50" t="s">
        <v>155</v>
      </c>
      <c r="B146" s="50"/>
      <c r="C146" s="50"/>
      <c r="D146" s="48">
        <v>4020.06</v>
      </c>
    </row>
    <row r="147" ht="42.7" customHeight="1" spans="1:4">
      <c r="A147" s="50" t="s">
        <v>156</v>
      </c>
      <c r="B147" s="50"/>
      <c r="C147" s="50"/>
      <c r="D147" s="48">
        <v>0.06</v>
      </c>
    </row>
    <row r="148" ht="42.7" customHeight="1" spans="1:4">
      <c r="A148" s="50" t="s">
        <v>157</v>
      </c>
      <c r="B148" s="50"/>
      <c r="C148" s="50"/>
      <c r="D148" s="48">
        <v>4020</v>
      </c>
    </row>
    <row r="149" ht="42.7" customHeight="1" spans="1:4">
      <c r="A149" s="50" t="s">
        <v>158</v>
      </c>
      <c r="B149" s="50"/>
      <c r="C149" s="50"/>
      <c r="D149" s="48">
        <v>1521.88</v>
      </c>
    </row>
    <row r="150" ht="42.7" customHeight="1" spans="1:4">
      <c r="A150" s="50" t="s">
        <v>159</v>
      </c>
      <c r="B150" s="50"/>
      <c r="C150" s="50"/>
      <c r="D150" s="48">
        <v>1521.88</v>
      </c>
    </row>
    <row r="151" ht="42.7" customHeight="1" spans="1:4">
      <c r="A151" s="50" t="s">
        <v>160</v>
      </c>
      <c r="B151" s="50"/>
      <c r="C151" s="50"/>
      <c r="D151" s="48">
        <v>52.8</v>
      </c>
    </row>
    <row r="152" ht="42.7" customHeight="1" spans="1:4">
      <c r="A152" s="50" t="s">
        <v>161</v>
      </c>
      <c r="B152" s="50"/>
      <c r="C152" s="50"/>
      <c r="D152" s="48">
        <v>52.8</v>
      </c>
    </row>
    <row r="153" ht="42.7" customHeight="1" spans="1:4">
      <c r="A153" s="50" t="s">
        <v>162</v>
      </c>
      <c r="B153" s="50"/>
      <c r="C153" s="50"/>
      <c r="D153" s="48">
        <v>339.7</v>
      </c>
    </row>
    <row r="154" ht="42.7" customHeight="1" spans="1:4">
      <c r="A154" s="50" t="s">
        <v>47</v>
      </c>
      <c r="B154" s="50"/>
      <c r="C154" s="50"/>
      <c r="D154" s="48">
        <v>339.7</v>
      </c>
    </row>
    <row r="155" ht="42.7" customHeight="1" spans="1:4">
      <c r="A155" s="50" t="s">
        <v>163</v>
      </c>
      <c r="B155" s="50"/>
      <c r="C155" s="50"/>
      <c r="D155" s="48">
        <v>3</v>
      </c>
    </row>
    <row r="156" ht="42.7" customHeight="1" spans="1:4">
      <c r="A156" s="50" t="s">
        <v>164</v>
      </c>
      <c r="B156" s="50"/>
      <c r="C156" s="50"/>
      <c r="D156" s="48">
        <v>3</v>
      </c>
    </row>
    <row r="157" ht="42.7" customHeight="1" spans="1:4">
      <c r="A157" s="49" t="s">
        <v>165</v>
      </c>
      <c r="B157" s="49"/>
      <c r="C157" s="49"/>
      <c r="D157" s="48">
        <v>3185.63</v>
      </c>
    </row>
    <row r="158" ht="42.7" customHeight="1" spans="1:4">
      <c r="A158" s="50" t="s">
        <v>166</v>
      </c>
      <c r="B158" s="50"/>
      <c r="C158" s="50"/>
      <c r="D158" s="48">
        <v>229.5</v>
      </c>
    </row>
    <row r="159" ht="42.7" customHeight="1" spans="1:4">
      <c r="A159" s="50" t="s">
        <v>47</v>
      </c>
      <c r="B159" s="50"/>
      <c r="C159" s="50"/>
      <c r="D159" s="48">
        <v>229.5</v>
      </c>
    </row>
    <row r="160" ht="42.7" customHeight="1" spans="1:4">
      <c r="A160" s="50" t="s">
        <v>167</v>
      </c>
      <c r="B160" s="50"/>
      <c r="C160" s="50"/>
      <c r="D160" s="48">
        <v>113.19</v>
      </c>
    </row>
    <row r="161" ht="42.7" customHeight="1" spans="1:4">
      <c r="A161" s="50" t="s">
        <v>168</v>
      </c>
      <c r="B161" s="50"/>
      <c r="C161" s="50"/>
      <c r="D161" s="48">
        <v>19.12</v>
      </c>
    </row>
    <row r="162" ht="42.7" customHeight="1" spans="1:4">
      <c r="A162" s="50" t="s">
        <v>169</v>
      </c>
      <c r="B162" s="50"/>
      <c r="C162" s="50"/>
      <c r="D162" s="48">
        <v>94.07</v>
      </c>
    </row>
    <row r="163" ht="42.7" customHeight="1" spans="1:4">
      <c r="A163" s="50" t="s">
        <v>170</v>
      </c>
      <c r="B163" s="50"/>
      <c r="C163" s="50"/>
      <c r="D163" s="48">
        <v>2842.94</v>
      </c>
    </row>
    <row r="164" ht="42.7" customHeight="1" spans="1:4">
      <c r="A164" s="50" t="s">
        <v>170</v>
      </c>
      <c r="B164" s="50"/>
      <c r="C164" s="50"/>
      <c r="D164" s="48">
        <v>2842.94</v>
      </c>
    </row>
    <row r="165" ht="42.7" customHeight="1" spans="1:4">
      <c r="A165" s="49" t="s">
        <v>171</v>
      </c>
      <c r="B165" s="49"/>
      <c r="C165" s="49"/>
      <c r="D165" s="48">
        <v>14331.696972</v>
      </c>
    </row>
    <row r="166" ht="42.7" customHeight="1" spans="1:4">
      <c r="A166" s="50" t="s">
        <v>172</v>
      </c>
      <c r="B166" s="50"/>
      <c r="C166" s="50"/>
      <c r="D166" s="48">
        <v>9313.242972</v>
      </c>
    </row>
    <row r="167" ht="42.7" customHeight="1" spans="1:4">
      <c r="A167" s="50" t="s">
        <v>47</v>
      </c>
      <c r="B167" s="50"/>
      <c r="C167" s="50"/>
      <c r="D167" s="48">
        <v>8549.242972</v>
      </c>
    </row>
    <row r="168" ht="42.7" customHeight="1" spans="1:4">
      <c r="A168" s="50" t="s">
        <v>58</v>
      </c>
      <c r="B168" s="50"/>
      <c r="C168" s="50"/>
      <c r="D168" s="48">
        <v>12.67</v>
      </c>
    </row>
    <row r="169" ht="42.7" customHeight="1" spans="1:4">
      <c r="A169" s="50" t="s">
        <v>173</v>
      </c>
      <c r="B169" s="50"/>
      <c r="C169" s="50"/>
      <c r="D169" s="48">
        <v>751.33</v>
      </c>
    </row>
    <row r="170" ht="42.7" customHeight="1" spans="1:4">
      <c r="A170" s="50" t="s">
        <v>174</v>
      </c>
      <c r="B170" s="50"/>
      <c r="C170" s="50"/>
      <c r="D170" s="48">
        <v>145.42</v>
      </c>
    </row>
    <row r="171" ht="42.7" customHeight="1" spans="1:4">
      <c r="A171" s="50" t="s">
        <v>174</v>
      </c>
      <c r="B171" s="50"/>
      <c r="C171" s="50"/>
      <c r="D171" s="48">
        <v>145.42</v>
      </c>
    </row>
    <row r="172" ht="42.7" customHeight="1" spans="1:4">
      <c r="A172" s="50" t="s">
        <v>175</v>
      </c>
      <c r="B172" s="50"/>
      <c r="C172" s="50"/>
      <c r="D172" s="48">
        <v>4663.344</v>
      </c>
    </row>
    <row r="173" ht="42.7" customHeight="1" spans="1:4">
      <c r="A173" s="50" t="s">
        <v>175</v>
      </c>
      <c r="B173" s="50"/>
      <c r="C173" s="50"/>
      <c r="D173" s="48">
        <v>4663.344</v>
      </c>
    </row>
    <row r="174" ht="42.7" customHeight="1" spans="1:4">
      <c r="A174" s="50" t="s">
        <v>176</v>
      </c>
      <c r="B174" s="50"/>
      <c r="C174" s="50"/>
      <c r="D174" s="48">
        <v>209.69</v>
      </c>
    </row>
    <row r="175" ht="42.7" customHeight="1" spans="1:4">
      <c r="A175" s="50" t="s">
        <v>176</v>
      </c>
      <c r="B175" s="50"/>
      <c r="C175" s="50"/>
      <c r="D175" s="48">
        <v>209.69</v>
      </c>
    </row>
    <row r="176" ht="42.7" customHeight="1" spans="1:4">
      <c r="A176" s="49" t="s">
        <v>177</v>
      </c>
      <c r="B176" s="49"/>
      <c r="C176" s="49"/>
      <c r="D176" s="48">
        <v>63749.7906</v>
      </c>
    </row>
    <row r="177" ht="42.7" customHeight="1" spans="1:4">
      <c r="A177" s="50" t="s">
        <v>178</v>
      </c>
      <c r="B177" s="50"/>
      <c r="C177" s="50"/>
      <c r="D177" s="48">
        <v>26001.644</v>
      </c>
    </row>
    <row r="178" ht="42.7" customHeight="1" spans="1:4">
      <c r="A178" s="50" t="s">
        <v>47</v>
      </c>
      <c r="B178" s="50"/>
      <c r="C178" s="50"/>
      <c r="D178" s="48">
        <v>1927.114</v>
      </c>
    </row>
    <row r="179" ht="42.7" customHeight="1" spans="1:4">
      <c r="A179" s="50" t="s">
        <v>66</v>
      </c>
      <c r="B179" s="50"/>
      <c r="C179" s="50"/>
      <c r="D179" s="48">
        <v>4600.24</v>
      </c>
    </row>
    <row r="180" ht="42.7" customHeight="1" spans="1:4">
      <c r="A180" s="50" t="s">
        <v>179</v>
      </c>
      <c r="B180" s="50"/>
      <c r="C180" s="50"/>
      <c r="D180" s="48">
        <v>19474.29</v>
      </c>
    </row>
    <row r="181" ht="42.7" customHeight="1" spans="1:4">
      <c r="A181" s="50" t="s">
        <v>180</v>
      </c>
      <c r="B181" s="50"/>
      <c r="C181" s="50"/>
      <c r="D181" s="48">
        <v>692.966</v>
      </c>
    </row>
    <row r="182" ht="42.7" customHeight="1" spans="1:4">
      <c r="A182" s="50" t="s">
        <v>47</v>
      </c>
      <c r="B182" s="50"/>
      <c r="C182" s="50"/>
      <c r="D182" s="48">
        <v>440.968</v>
      </c>
    </row>
    <row r="183" ht="42.7" customHeight="1" spans="1:4">
      <c r="A183" s="50" t="s">
        <v>181</v>
      </c>
      <c r="B183" s="50"/>
      <c r="C183" s="50"/>
      <c r="D183" s="48">
        <v>228.668</v>
      </c>
    </row>
    <row r="184" ht="42.7" customHeight="1" spans="1:4">
      <c r="A184" s="50" t="s">
        <v>182</v>
      </c>
      <c r="B184" s="50"/>
      <c r="C184" s="50"/>
      <c r="D184" s="48">
        <v>8.8</v>
      </c>
    </row>
    <row r="185" ht="42.7" customHeight="1" spans="1:4">
      <c r="A185" s="50" t="s">
        <v>183</v>
      </c>
      <c r="B185" s="50"/>
      <c r="C185" s="50"/>
      <c r="D185" s="48">
        <v>14.53</v>
      </c>
    </row>
    <row r="186" ht="42.7" customHeight="1" spans="1:4">
      <c r="A186" s="50" t="s">
        <v>184</v>
      </c>
      <c r="B186" s="50"/>
      <c r="C186" s="50"/>
      <c r="D186" s="48">
        <v>4468.3006</v>
      </c>
    </row>
    <row r="187" ht="42.7" customHeight="1" spans="1:4">
      <c r="A187" s="50" t="s">
        <v>47</v>
      </c>
      <c r="B187" s="50"/>
      <c r="C187" s="50"/>
      <c r="D187" s="48">
        <v>820.807</v>
      </c>
    </row>
    <row r="188" ht="42.7" customHeight="1" spans="1:4">
      <c r="A188" s="50" t="s">
        <v>185</v>
      </c>
      <c r="B188" s="50"/>
      <c r="C188" s="50"/>
      <c r="D188" s="48">
        <v>3400.8336</v>
      </c>
    </row>
    <row r="189" ht="42.7" customHeight="1" spans="1:4">
      <c r="A189" s="50" t="s">
        <v>186</v>
      </c>
      <c r="B189" s="50"/>
      <c r="C189" s="50"/>
      <c r="D189" s="48">
        <v>5.58</v>
      </c>
    </row>
    <row r="190" ht="42.7" customHeight="1" spans="1:4">
      <c r="A190" s="50" t="s">
        <v>187</v>
      </c>
      <c r="B190" s="50"/>
      <c r="C190" s="50"/>
      <c r="D190" s="48">
        <v>22.08</v>
      </c>
    </row>
    <row r="191" ht="42.7" customHeight="1" spans="1:4">
      <c r="A191" s="50" t="s">
        <v>188</v>
      </c>
      <c r="B191" s="50"/>
      <c r="C191" s="50"/>
      <c r="D191" s="48">
        <v>219</v>
      </c>
    </row>
    <row r="192" ht="42.7" customHeight="1" spans="1:4">
      <c r="A192" s="50" t="s">
        <v>189</v>
      </c>
      <c r="B192" s="50"/>
      <c r="C192" s="50"/>
      <c r="D192" s="48">
        <v>3640.88</v>
      </c>
    </row>
    <row r="193" ht="42.7" customHeight="1" spans="1:4">
      <c r="A193" s="50" t="s">
        <v>47</v>
      </c>
      <c r="B193" s="50"/>
      <c r="C193" s="50"/>
      <c r="D193" s="48">
        <v>156.88</v>
      </c>
    </row>
    <row r="194" ht="42.7" customHeight="1" spans="1:4">
      <c r="A194" s="50" t="s">
        <v>190</v>
      </c>
      <c r="B194" s="50"/>
      <c r="C194" s="50"/>
      <c r="D194" s="48">
        <v>3484</v>
      </c>
    </row>
    <row r="195" ht="42.7" customHeight="1" spans="1:4">
      <c r="A195" s="50" t="s">
        <v>191</v>
      </c>
      <c r="B195" s="50"/>
      <c r="C195" s="50"/>
      <c r="D195" s="48">
        <v>3157</v>
      </c>
    </row>
    <row r="196" ht="42.7" customHeight="1" spans="1:4">
      <c r="A196" s="50" t="s">
        <v>192</v>
      </c>
      <c r="B196" s="50"/>
      <c r="C196" s="50"/>
      <c r="D196" s="48">
        <v>1077</v>
      </c>
    </row>
    <row r="197" ht="42.7" customHeight="1" spans="1:4">
      <c r="A197" s="50" t="s">
        <v>193</v>
      </c>
      <c r="B197" s="50"/>
      <c r="C197" s="50"/>
      <c r="D197" s="48">
        <v>2080</v>
      </c>
    </row>
    <row r="198" ht="42.7" customHeight="1" spans="1:4">
      <c r="A198" s="50" t="s">
        <v>194</v>
      </c>
      <c r="B198" s="50"/>
      <c r="C198" s="50"/>
      <c r="D198" s="48">
        <v>4186</v>
      </c>
    </row>
    <row r="199" ht="42.7" customHeight="1" spans="1:4">
      <c r="A199" s="50" t="s">
        <v>195</v>
      </c>
      <c r="B199" s="50"/>
      <c r="C199" s="50"/>
      <c r="D199" s="48">
        <v>4186</v>
      </c>
    </row>
    <row r="200" ht="42.7" customHeight="1" spans="1:4">
      <c r="A200" s="50" t="s">
        <v>196</v>
      </c>
      <c r="B200" s="50"/>
      <c r="C200" s="50"/>
      <c r="D200" s="48">
        <v>21603</v>
      </c>
    </row>
    <row r="201" ht="42.7" customHeight="1" spans="1:4">
      <c r="A201" s="50" t="s">
        <v>197</v>
      </c>
      <c r="B201" s="50"/>
      <c r="C201" s="50"/>
      <c r="D201" s="48">
        <v>21603</v>
      </c>
    </row>
    <row r="202" ht="42.7" customHeight="1" spans="1:4">
      <c r="A202" s="49" t="s">
        <v>198</v>
      </c>
      <c r="B202" s="49"/>
      <c r="C202" s="49"/>
      <c r="D202" s="48">
        <v>5081.5696</v>
      </c>
    </row>
    <row r="203" ht="42.7" customHeight="1" spans="1:4">
      <c r="A203" s="50" t="s">
        <v>199</v>
      </c>
      <c r="B203" s="50"/>
      <c r="C203" s="50"/>
      <c r="D203" s="48">
        <v>5081.5696</v>
      </c>
    </row>
    <row r="204" ht="42.7" customHeight="1" spans="1:4">
      <c r="A204" s="50" t="s">
        <v>47</v>
      </c>
      <c r="B204" s="50"/>
      <c r="C204" s="50"/>
      <c r="D204" s="48">
        <v>464.8426</v>
      </c>
    </row>
    <row r="205" ht="42.7" customHeight="1" spans="1:4">
      <c r="A205" s="50" t="s">
        <v>200</v>
      </c>
      <c r="B205" s="50"/>
      <c r="C205" s="50"/>
      <c r="D205" s="48">
        <v>3225.017</v>
      </c>
    </row>
    <row r="206" ht="42.7" customHeight="1" spans="1:4">
      <c r="A206" s="50" t="s">
        <v>201</v>
      </c>
      <c r="B206" s="50"/>
      <c r="C206" s="50"/>
      <c r="D206" s="48">
        <v>1391.71</v>
      </c>
    </row>
    <row r="207" ht="42.7" customHeight="1" spans="1:4">
      <c r="A207" s="49" t="s">
        <v>202</v>
      </c>
      <c r="B207" s="49"/>
      <c r="C207" s="49"/>
      <c r="D207" s="48">
        <v>363.436</v>
      </c>
    </row>
    <row r="208" ht="42.7" customHeight="1" spans="1:4">
      <c r="A208" s="50" t="s">
        <v>203</v>
      </c>
      <c r="B208" s="50"/>
      <c r="C208" s="50"/>
      <c r="D208" s="48">
        <v>363.436</v>
      </c>
    </row>
    <row r="209" ht="42.7" customHeight="1" spans="1:4">
      <c r="A209" s="50" t="s">
        <v>47</v>
      </c>
      <c r="B209" s="50"/>
      <c r="C209" s="50"/>
      <c r="D209" s="48">
        <v>275.368</v>
      </c>
    </row>
    <row r="210" ht="42.7" customHeight="1" spans="1:4">
      <c r="A210" s="50" t="s">
        <v>66</v>
      </c>
      <c r="B210" s="50"/>
      <c r="C210" s="50"/>
      <c r="D210" s="48">
        <v>88.068</v>
      </c>
    </row>
    <row r="211" ht="42.7" customHeight="1" spans="1:4">
      <c r="A211" s="49" t="s">
        <v>204</v>
      </c>
      <c r="B211" s="49"/>
      <c r="C211" s="49"/>
      <c r="D211" s="48">
        <v>20161.14</v>
      </c>
    </row>
    <row r="212" ht="42.7" customHeight="1" spans="1:4">
      <c r="A212" s="50" t="s">
        <v>205</v>
      </c>
      <c r="B212" s="50"/>
      <c r="C212" s="50"/>
      <c r="D212" s="48">
        <v>7966.48</v>
      </c>
    </row>
    <row r="213" ht="42.7" customHeight="1" spans="1:4">
      <c r="A213" s="50" t="s">
        <v>206</v>
      </c>
      <c r="B213" s="50"/>
      <c r="C213" s="50"/>
      <c r="D213" s="48">
        <v>402.48</v>
      </c>
    </row>
    <row r="214" ht="42.7" customHeight="1" spans="1:4">
      <c r="A214" s="50" t="s">
        <v>207</v>
      </c>
      <c r="B214" s="50"/>
      <c r="C214" s="50"/>
      <c r="D214" s="48">
        <v>1368</v>
      </c>
    </row>
    <row r="215" ht="42.7" customHeight="1" spans="1:4">
      <c r="A215" s="50" t="s">
        <v>208</v>
      </c>
      <c r="B215" s="50"/>
      <c r="C215" s="50"/>
      <c r="D215" s="48">
        <v>6196</v>
      </c>
    </row>
    <row r="216" ht="42.7" customHeight="1" spans="1:4">
      <c r="A216" s="50" t="s">
        <v>209</v>
      </c>
      <c r="B216" s="50"/>
      <c r="C216" s="50"/>
      <c r="D216" s="48">
        <v>12194.66</v>
      </c>
    </row>
    <row r="217" ht="42.7" customHeight="1" spans="1:4">
      <c r="A217" s="50" t="s">
        <v>210</v>
      </c>
      <c r="B217" s="50"/>
      <c r="C217" s="50"/>
      <c r="D217" s="48">
        <v>12194.66</v>
      </c>
    </row>
    <row r="218" ht="42.7" customHeight="1" spans="1:4">
      <c r="A218" s="49" t="s">
        <v>211</v>
      </c>
      <c r="B218" s="49"/>
      <c r="C218" s="49"/>
      <c r="D218" s="48">
        <v>2996.183</v>
      </c>
    </row>
    <row r="219" ht="42.7" customHeight="1" spans="1:4">
      <c r="A219" s="50" t="s">
        <v>212</v>
      </c>
      <c r="B219" s="50"/>
      <c r="C219" s="50"/>
      <c r="D219" s="48">
        <v>2996.183</v>
      </c>
    </row>
    <row r="220" ht="42.7" customHeight="1" spans="1:4">
      <c r="A220" s="50" t="s">
        <v>47</v>
      </c>
      <c r="B220" s="50"/>
      <c r="C220" s="50"/>
      <c r="D220" s="48">
        <v>242.183</v>
      </c>
    </row>
    <row r="221" ht="42.7" customHeight="1" spans="1:4">
      <c r="A221" s="50" t="s">
        <v>213</v>
      </c>
      <c r="B221" s="50"/>
      <c r="C221" s="50"/>
      <c r="D221" s="48">
        <v>2754</v>
      </c>
    </row>
    <row r="222" ht="42.7" customHeight="1" spans="1:4">
      <c r="A222" s="49" t="s">
        <v>214</v>
      </c>
      <c r="B222" s="49"/>
      <c r="C222" s="49"/>
      <c r="D222" s="48">
        <v>543.62</v>
      </c>
    </row>
    <row r="223" ht="42.7" customHeight="1" spans="1:4">
      <c r="A223" s="50" t="s">
        <v>215</v>
      </c>
      <c r="B223" s="50"/>
      <c r="C223" s="50"/>
      <c r="D223" s="48">
        <v>465.15</v>
      </c>
    </row>
    <row r="224" ht="42.7" customHeight="1" spans="1:4">
      <c r="A224" s="50" t="s">
        <v>58</v>
      </c>
      <c r="B224" s="50"/>
      <c r="C224" s="50"/>
      <c r="D224" s="48">
        <v>465.15</v>
      </c>
    </row>
    <row r="225" ht="42.7" customHeight="1" spans="1:4">
      <c r="A225" s="50" t="s">
        <v>216</v>
      </c>
      <c r="B225" s="50"/>
      <c r="C225" s="50"/>
      <c r="D225" s="48">
        <v>78.47</v>
      </c>
    </row>
    <row r="226" ht="42.7" customHeight="1" spans="1:4">
      <c r="A226" s="50" t="s">
        <v>47</v>
      </c>
      <c r="B226" s="50"/>
      <c r="C226" s="50"/>
      <c r="D226" s="48">
        <v>78.47</v>
      </c>
    </row>
    <row r="227" ht="42.7" customHeight="1" spans="1:4">
      <c r="A227" s="49" t="s">
        <v>217</v>
      </c>
      <c r="B227" s="49"/>
      <c r="C227" s="49"/>
      <c r="D227" s="48">
        <v>10426.864907</v>
      </c>
    </row>
    <row r="228" ht="42.7" customHeight="1" spans="1:4">
      <c r="A228" s="50" t="s">
        <v>217</v>
      </c>
      <c r="B228" s="50"/>
      <c r="C228" s="50"/>
      <c r="D228" s="48">
        <v>10426.864907</v>
      </c>
    </row>
    <row r="229" ht="42.7" customHeight="1" spans="1:4">
      <c r="A229" s="50" t="s">
        <v>217</v>
      </c>
      <c r="B229" s="50"/>
      <c r="C229" s="50"/>
      <c r="D229" s="48">
        <v>10426.864907</v>
      </c>
    </row>
    <row r="230" ht="42.7" customHeight="1" spans="1:4">
      <c r="A230" s="49" t="s">
        <v>218</v>
      </c>
      <c r="B230" s="49"/>
      <c r="C230" s="49"/>
      <c r="D230" s="48">
        <v>8819</v>
      </c>
    </row>
    <row r="231" ht="42.7" customHeight="1" spans="1:4">
      <c r="A231" s="50" t="s">
        <v>219</v>
      </c>
      <c r="B231" s="50"/>
      <c r="C231" s="50"/>
      <c r="D231" s="48">
        <v>8819</v>
      </c>
    </row>
    <row r="232" ht="42.7" customHeight="1" spans="1:4">
      <c r="A232" s="50" t="s">
        <v>220</v>
      </c>
      <c r="B232" s="50"/>
      <c r="C232" s="50"/>
      <c r="D232" s="48">
        <v>8819</v>
      </c>
    </row>
    <row r="233" ht="42.7" customHeight="1" spans="1:4">
      <c r="A233" s="49" t="s">
        <v>221</v>
      </c>
      <c r="B233" s="49"/>
      <c r="C233" s="49"/>
      <c r="D233" s="48">
        <v>971</v>
      </c>
    </row>
    <row r="234" ht="42.7" customHeight="1" spans="1:4">
      <c r="A234" s="50" t="s">
        <v>222</v>
      </c>
      <c r="B234" s="50"/>
      <c r="C234" s="50"/>
      <c r="D234" s="48">
        <v>971</v>
      </c>
    </row>
    <row r="235" ht="42.7" customHeight="1" spans="1:4">
      <c r="A235" s="50" t="s">
        <v>223</v>
      </c>
      <c r="B235" s="50"/>
      <c r="C235" s="50"/>
      <c r="D235" s="48">
        <v>971</v>
      </c>
    </row>
    <row r="236" ht="42.7" customHeight="1" spans="1:4">
      <c r="A236" s="49" t="s">
        <v>224</v>
      </c>
      <c r="B236" s="49"/>
      <c r="C236" s="49"/>
      <c r="D236" s="48">
        <v>9389</v>
      </c>
    </row>
    <row r="237" ht="42.7" customHeight="1" spans="1:4">
      <c r="A237" s="50" t="s">
        <v>225</v>
      </c>
      <c r="B237" s="50"/>
      <c r="C237" s="50"/>
      <c r="D237" s="48">
        <v>9389</v>
      </c>
    </row>
    <row r="238" ht="42.7" customHeight="1" spans="1:4">
      <c r="A238" s="50" t="s">
        <v>226</v>
      </c>
      <c r="B238" s="50"/>
      <c r="C238" s="50"/>
      <c r="D238" s="48">
        <v>9389</v>
      </c>
    </row>
    <row r="239" ht="22.6" customHeight="1" spans="1:2">
      <c r="A239" s="51"/>
      <c r="B239" s="51"/>
    </row>
  </sheetData>
  <mergeCells count="237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F13" sqref="F13"/>
    </sheetView>
  </sheetViews>
  <sheetFormatPr defaultColWidth="10" defaultRowHeight="13.5" outlineLevelCol="3"/>
  <cols>
    <col min="1" max="1" width="20.625" customWidth="1"/>
    <col min="2" max="2" width="17.5" customWidth="1"/>
    <col min="3" max="3" width="16.2833333333333" customWidth="1"/>
    <col min="4" max="4" width="22.3916666666667" customWidth="1"/>
  </cols>
  <sheetData>
    <row r="1" ht="55.75" customHeight="1" spans="1:4">
      <c r="A1" s="40" t="s">
        <v>227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390471.874</v>
      </c>
    </row>
    <row r="5" ht="42.7" customHeight="1" spans="1:4">
      <c r="A5" s="49" t="s">
        <v>228</v>
      </c>
      <c r="B5" s="49"/>
      <c r="C5" s="49"/>
      <c r="D5" s="48">
        <v>56978.447144</v>
      </c>
    </row>
    <row r="6" ht="42.7" customHeight="1" spans="1:4">
      <c r="A6" s="96" t="s">
        <v>229</v>
      </c>
      <c r="B6" s="96"/>
      <c r="C6" s="96"/>
      <c r="D6" s="48">
        <v>40057.17</v>
      </c>
    </row>
    <row r="7" ht="42.7" customHeight="1" spans="1:4">
      <c r="A7" s="96" t="s">
        <v>230</v>
      </c>
      <c r="B7" s="96"/>
      <c r="C7" s="96"/>
      <c r="D7" s="48">
        <v>7347.36</v>
      </c>
    </row>
    <row r="8" ht="42.7" customHeight="1" spans="1:4">
      <c r="A8" s="96" t="s">
        <v>210</v>
      </c>
      <c r="B8" s="96"/>
      <c r="C8" s="96"/>
      <c r="D8" s="48">
        <v>4383.04</v>
      </c>
    </row>
    <row r="9" ht="42.7" customHeight="1" spans="1:4">
      <c r="A9" s="96" t="s">
        <v>231</v>
      </c>
      <c r="B9" s="96"/>
      <c r="C9" s="96"/>
      <c r="D9" s="48">
        <v>5190.877144</v>
      </c>
    </row>
    <row r="10" ht="42.7" customHeight="1" spans="1:4">
      <c r="A10" s="49" t="s">
        <v>232</v>
      </c>
      <c r="B10" s="49"/>
      <c r="C10" s="49"/>
      <c r="D10" s="48">
        <v>20434.9188</v>
      </c>
    </row>
    <row r="11" ht="42.7" customHeight="1" spans="1:4">
      <c r="A11" s="96" t="s">
        <v>233</v>
      </c>
      <c r="B11" s="96"/>
      <c r="C11" s="96"/>
      <c r="D11" s="48">
        <v>12084.679784</v>
      </c>
    </row>
    <row r="12" ht="42.7" customHeight="1" spans="1:4">
      <c r="A12" s="96" t="s">
        <v>234</v>
      </c>
      <c r="B12" s="96"/>
      <c r="C12" s="96"/>
      <c r="D12" s="48">
        <v>50</v>
      </c>
    </row>
    <row r="13" ht="42.7" customHeight="1" spans="1:4">
      <c r="A13" s="96" t="s">
        <v>235</v>
      </c>
      <c r="B13" s="96"/>
      <c r="C13" s="96"/>
      <c r="D13" s="48">
        <v>67.8</v>
      </c>
    </row>
    <row r="14" ht="42.7" customHeight="1" spans="1:4">
      <c r="A14" s="96" t="s">
        <v>236</v>
      </c>
      <c r="B14" s="96"/>
      <c r="C14" s="96"/>
      <c r="D14" s="48">
        <v>147</v>
      </c>
    </row>
    <row r="15" ht="42.7" customHeight="1" spans="1:4">
      <c r="A15" s="96" t="s">
        <v>237</v>
      </c>
      <c r="B15" s="96"/>
      <c r="C15" s="96"/>
      <c r="D15" s="48">
        <v>210.804216</v>
      </c>
    </row>
    <row r="16" ht="42.7" customHeight="1" spans="1:4">
      <c r="A16" s="96" t="s">
        <v>238</v>
      </c>
      <c r="B16" s="96"/>
      <c r="C16" s="96"/>
      <c r="D16" s="48">
        <v>160.4</v>
      </c>
    </row>
    <row r="17" ht="42.7" customHeight="1" spans="1:4">
      <c r="A17" s="96" t="s">
        <v>239</v>
      </c>
      <c r="B17" s="96"/>
      <c r="C17" s="96"/>
      <c r="D17" s="48">
        <v>7714.2348</v>
      </c>
    </row>
    <row r="18" ht="42.7" customHeight="1" spans="1:4">
      <c r="A18" s="49" t="s">
        <v>240</v>
      </c>
      <c r="B18" s="49"/>
      <c r="C18" s="49"/>
      <c r="D18" s="48">
        <v>328.58</v>
      </c>
    </row>
    <row r="19" ht="42.7" customHeight="1" spans="1:4">
      <c r="A19" s="96" t="s">
        <v>241</v>
      </c>
      <c r="B19" s="96"/>
      <c r="C19" s="96"/>
      <c r="D19" s="48">
        <v>328.58</v>
      </c>
    </row>
    <row r="20" ht="42.7" customHeight="1" spans="1:4">
      <c r="A20" s="49" t="s">
        <v>242</v>
      </c>
      <c r="B20" s="49"/>
      <c r="C20" s="49"/>
      <c r="D20" s="48">
        <v>128246.017827</v>
      </c>
    </row>
    <row r="21" ht="42.7" customHeight="1" spans="1:4">
      <c r="A21" s="96" t="s">
        <v>243</v>
      </c>
      <c r="B21" s="96"/>
      <c r="C21" s="96"/>
      <c r="D21" s="48">
        <v>104587.08232</v>
      </c>
    </row>
    <row r="22" ht="42.7" customHeight="1" spans="1:4">
      <c r="A22" s="96" t="s">
        <v>244</v>
      </c>
      <c r="B22" s="96"/>
      <c r="C22" s="96"/>
      <c r="D22" s="48">
        <v>23658.935507</v>
      </c>
    </row>
    <row r="23" ht="42.7" customHeight="1" spans="1:4">
      <c r="A23" s="49" t="s">
        <v>245</v>
      </c>
      <c r="B23" s="49"/>
      <c r="C23" s="49"/>
      <c r="D23" s="48">
        <v>6196</v>
      </c>
    </row>
    <row r="24" ht="42.7" customHeight="1" spans="1:4">
      <c r="A24" s="96" t="s">
        <v>246</v>
      </c>
      <c r="B24" s="96"/>
      <c r="C24" s="96"/>
      <c r="D24" s="48">
        <v>6196</v>
      </c>
    </row>
    <row r="25" ht="42.7" customHeight="1" spans="1:4">
      <c r="A25" s="49" t="s">
        <v>247</v>
      </c>
      <c r="B25" s="49"/>
      <c r="C25" s="49"/>
      <c r="D25" s="48">
        <v>5596.94</v>
      </c>
    </row>
    <row r="26" ht="42.7" customHeight="1" spans="1:4">
      <c r="A26" s="96" t="s">
        <v>248</v>
      </c>
      <c r="B26" s="96"/>
      <c r="C26" s="96"/>
      <c r="D26" s="48">
        <v>2842.94</v>
      </c>
    </row>
    <row r="27" ht="42.7" customHeight="1" spans="1:4">
      <c r="A27" s="96" t="s">
        <v>249</v>
      </c>
      <c r="B27" s="96"/>
      <c r="C27" s="96"/>
      <c r="D27" s="48">
        <v>2754</v>
      </c>
    </row>
    <row r="28" ht="42.7" customHeight="1" spans="1:4">
      <c r="A28" s="49" t="s">
        <v>250</v>
      </c>
      <c r="B28" s="49"/>
      <c r="C28" s="49"/>
      <c r="D28" s="48">
        <v>97806.753136</v>
      </c>
    </row>
    <row r="29" ht="42.7" customHeight="1" spans="1:4">
      <c r="A29" s="96" t="s">
        <v>251</v>
      </c>
      <c r="B29" s="96"/>
      <c r="C29" s="96"/>
      <c r="D29" s="48">
        <v>19848.233616</v>
      </c>
    </row>
    <row r="30" ht="42.7" customHeight="1" spans="1:4">
      <c r="A30" s="96" t="s">
        <v>252</v>
      </c>
      <c r="B30" s="96"/>
      <c r="C30" s="96"/>
      <c r="D30" s="48">
        <v>67.96</v>
      </c>
    </row>
    <row r="31" ht="42.7" customHeight="1" spans="1:4">
      <c r="A31" s="96" t="s">
        <v>253</v>
      </c>
      <c r="B31" s="96"/>
      <c r="C31" s="96"/>
      <c r="D31" s="48">
        <v>41077.29</v>
      </c>
    </row>
    <row r="32" ht="42.7" customHeight="1" spans="1:4">
      <c r="A32" s="96" t="s">
        <v>254</v>
      </c>
      <c r="B32" s="96"/>
      <c r="C32" s="96"/>
      <c r="D32" s="48">
        <v>19584.78</v>
      </c>
    </row>
    <row r="33" ht="42.7" customHeight="1" spans="1:4">
      <c r="A33" s="96" t="s">
        <v>255</v>
      </c>
      <c r="B33" s="96"/>
      <c r="C33" s="96"/>
      <c r="D33" s="48">
        <v>17228.48952</v>
      </c>
    </row>
    <row r="34" ht="42.7" customHeight="1" spans="1:4">
      <c r="A34" s="49" t="s">
        <v>256</v>
      </c>
      <c r="B34" s="49"/>
      <c r="C34" s="49"/>
      <c r="D34" s="48">
        <v>55155.137093</v>
      </c>
    </row>
    <row r="35" ht="42.7" customHeight="1" spans="1:4">
      <c r="A35" s="96" t="s">
        <v>257</v>
      </c>
      <c r="B35" s="96"/>
      <c r="C35" s="96"/>
      <c r="D35" s="48">
        <v>55155.137093</v>
      </c>
    </row>
    <row r="36" ht="42.7" customHeight="1" spans="1:4">
      <c r="A36" s="49" t="s">
        <v>258</v>
      </c>
      <c r="B36" s="49"/>
      <c r="C36" s="49"/>
      <c r="D36" s="48">
        <v>9389</v>
      </c>
    </row>
    <row r="37" ht="42.7" customHeight="1" spans="1:4">
      <c r="A37" s="96" t="s">
        <v>259</v>
      </c>
      <c r="B37" s="96"/>
      <c r="C37" s="96"/>
      <c r="D37" s="48">
        <v>9389</v>
      </c>
    </row>
    <row r="38" ht="42.7" customHeight="1" spans="1:4">
      <c r="A38" s="49" t="s">
        <v>221</v>
      </c>
      <c r="B38" s="49"/>
      <c r="C38" s="49"/>
      <c r="D38" s="48">
        <v>971</v>
      </c>
    </row>
    <row r="39" ht="42.7" customHeight="1" spans="1:4">
      <c r="A39" s="96" t="s">
        <v>260</v>
      </c>
      <c r="B39" s="96"/>
      <c r="C39" s="96"/>
      <c r="D39" s="48">
        <v>971</v>
      </c>
    </row>
    <row r="40" ht="42.7" customHeight="1" spans="1:4">
      <c r="A40" s="49" t="s">
        <v>218</v>
      </c>
      <c r="B40" s="49"/>
      <c r="C40" s="49"/>
      <c r="D40" s="48">
        <v>5285.08</v>
      </c>
    </row>
    <row r="41" ht="42.7" customHeight="1" spans="1:4">
      <c r="A41" s="96" t="s">
        <v>261</v>
      </c>
      <c r="B41" s="96"/>
      <c r="C41" s="96"/>
      <c r="D41" s="48">
        <v>5285.08</v>
      </c>
    </row>
    <row r="42" ht="42.7" customHeight="1" spans="1:4">
      <c r="A42" s="49" t="s">
        <v>217</v>
      </c>
      <c r="B42" s="49"/>
      <c r="C42" s="49"/>
      <c r="D42" s="48">
        <v>4084</v>
      </c>
    </row>
    <row r="43" ht="42.7" customHeight="1" spans="1:4">
      <c r="A43" s="96" t="s">
        <v>217</v>
      </c>
      <c r="B43" s="96"/>
      <c r="C43" s="96"/>
      <c r="D43" s="48">
        <v>4084</v>
      </c>
    </row>
    <row r="44" ht="14.3" customHeight="1"/>
    <row r="45" ht="14.3" customHeight="1"/>
    <row r="46" ht="14.3" customHeight="1"/>
    <row r="47" ht="25.6" customHeight="1" spans="3:3">
      <c r="C47" s="51"/>
    </row>
  </sheetData>
  <mergeCells count="42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5"/>
  <sheetViews>
    <sheetView view="pageBreakPreview" zoomScaleNormal="100" zoomScaleSheetLayoutView="100" workbookViewId="0">
      <selection activeCell="A1" sqref="A1:C1"/>
    </sheetView>
  </sheetViews>
  <sheetFormatPr defaultColWidth="9" defaultRowHeight="13.5" outlineLevelCol="2"/>
  <cols>
    <col min="1" max="1" width="9" style="98"/>
    <col min="2" max="2" width="52.625" style="99" customWidth="1"/>
    <col min="3" max="3" width="10.5" style="99" customWidth="1"/>
    <col min="4" max="16380" width="9" style="58"/>
  </cols>
  <sheetData>
    <row r="1" s="54" customFormat="1" ht="25.5" spans="1:3">
      <c r="A1" s="40" t="s">
        <v>262</v>
      </c>
      <c r="B1" s="40"/>
      <c r="C1" s="40"/>
    </row>
    <row r="2" spans="3:3">
      <c r="C2" s="99" t="s">
        <v>1</v>
      </c>
    </row>
    <row r="3" ht="23.1" customHeight="1" spans="1:3">
      <c r="A3" s="100" t="s">
        <v>2</v>
      </c>
      <c r="B3" s="101"/>
      <c r="C3" s="59" t="s">
        <v>3</v>
      </c>
    </row>
    <row r="4" ht="38.1" customHeight="1" spans="1:3">
      <c r="A4" s="102" t="s">
        <v>263</v>
      </c>
      <c r="B4" s="101" t="s">
        <v>264</v>
      </c>
      <c r="C4" s="103" t="s">
        <v>265</v>
      </c>
    </row>
    <row r="5" ht="38.1" customHeight="1" spans="1:3">
      <c r="A5" s="102"/>
      <c r="B5" s="101"/>
      <c r="C5" s="103"/>
    </row>
    <row r="6" spans="1:3">
      <c r="A6" s="104" t="s">
        <v>266</v>
      </c>
      <c r="B6" s="105" t="s">
        <v>45</v>
      </c>
      <c r="C6" s="106">
        <f>SUM(C7,C19,C28,C38,C49,C60,C71,C79,C88,C101,C110,C121,C133,C140,C148,C154,C161,C168,C175,C182,C189,C197,C203,C209,C216,C231,C238,C244)</f>
        <v>29067</v>
      </c>
    </row>
    <row r="7" spans="1:3">
      <c r="A7" s="104" t="s">
        <v>267</v>
      </c>
      <c r="B7" s="107" t="s">
        <v>46</v>
      </c>
      <c r="C7" s="108">
        <f>SUM(C8:C18)</f>
        <v>457</v>
      </c>
    </row>
    <row r="8" spans="1:3">
      <c r="A8" s="104" t="s">
        <v>268</v>
      </c>
      <c r="B8" s="109" t="s">
        <v>47</v>
      </c>
      <c r="C8" s="108">
        <v>457</v>
      </c>
    </row>
    <row r="9" spans="1:3">
      <c r="A9" s="104" t="s">
        <v>269</v>
      </c>
      <c r="B9" s="109" t="s">
        <v>58</v>
      </c>
      <c r="C9" s="108"/>
    </row>
    <row r="10" spans="1:3">
      <c r="A10" s="104" t="s">
        <v>270</v>
      </c>
      <c r="B10" s="109" t="s">
        <v>271</v>
      </c>
      <c r="C10" s="108"/>
    </row>
    <row r="11" spans="1:3">
      <c r="A11" s="104" t="s">
        <v>272</v>
      </c>
      <c r="B11" s="109" t="s">
        <v>273</v>
      </c>
      <c r="C11" s="108"/>
    </row>
    <row r="12" spans="1:3">
      <c r="A12" s="104" t="s">
        <v>274</v>
      </c>
      <c r="B12" s="109" t="s">
        <v>275</v>
      </c>
      <c r="C12" s="108"/>
    </row>
    <row r="13" spans="1:3">
      <c r="A13" s="104" t="s">
        <v>276</v>
      </c>
      <c r="B13" s="109" t="s">
        <v>277</v>
      </c>
      <c r="C13" s="108"/>
    </row>
    <row r="14" spans="1:3">
      <c r="A14" s="104" t="s">
        <v>278</v>
      </c>
      <c r="B14" s="109" t="s">
        <v>279</v>
      </c>
      <c r="C14" s="108"/>
    </row>
    <row r="15" spans="1:3">
      <c r="A15" s="104" t="s">
        <v>280</v>
      </c>
      <c r="B15" s="109" t="s">
        <v>281</v>
      </c>
      <c r="C15" s="108"/>
    </row>
    <row r="16" spans="1:3">
      <c r="A16" s="104" t="s">
        <v>282</v>
      </c>
      <c r="B16" s="109" t="s">
        <v>283</v>
      </c>
      <c r="C16" s="108"/>
    </row>
    <row r="17" spans="1:3">
      <c r="A17" s="104" t="s">
        <v>284</v>
      </c>
      <c r="B17" s="109" t="s">
        <v>66</v>
      </c>
      <c r="C17" s="108"/>
    </row>
    <row r="18" spans="1:3">
      <c r="A18" s="104" t="s">
        <v>285</v>
      </c>
      <c r="B18" s="109" t="s">
        <v>286</v>
      </c>
      <c r="C18" s="108"/>
    </row>
    <row r="19" spans="1:3">
      <c r="A19" s="104" t="s">
        <v>287</v>
      </c>
      <c r="B19" s="110" t="s">
        <v>48</v>
      </c>
      <c r="C19" s="108">
        <f>SUM(C20:C27)</f>
        <v>374</v>
      </c>
    </row>
    <row r="20" spans="1:3">
      <c r="A20" s="104" t="s">
        <v>288</v>
      </c>
      <c r="B20" s="111" t="s">
        <v>47</v>
      </c>
      <c r="C20" s="108">
        <v>349</v>
      </c>
    </row>
    <row r="21" spans="1:3">
      <c r="A21" s="104" t="s">
        <v>289</v>
      </c>
      <c r="B21" s="111" t="s">
        <v>58</v>
      </c>
      <c r="C21" s="108"/>
    </row>
    <row r="22" spans="1:3">
      <c r="A22" s="104" t="s">
        <v>290</v>
      </c>
      <c r="B22" s="112" t="s">
        <v>271</v>
      </c>
      <c r="C22" s="108"/>
    </row>
    <row r="23" spans="1:3">
      <c r="A23" s="104" t="s">
        <v>291</v>
      </c>
      <c r="B23" s="112" t="s">
        <v>49</v>
      </c>
      <c r="C23" s="108">
        <v>25</v>
      </c>
    </row>
    <row r="24" spans="1:3">
      <c r="A24" s="104" t="s">
        <v>292</v>
      </c>
      <c r="B24" s="112" t="s">
        <v>293</v>
      </c>
      <c r="C24" s="108"/>
    </row>
    <row r="25" spans="1:3">
      <c r="A25" s="104" t="s">
        <v>294</v>
      </c>
      <c r="B25" s="112" t="s">
        <v>295</v>
      </c>
      <c r="C25" s="108"/>
    </row>
    <row r="26" spans="1:3">
      <c r="A26" s="104" t="s">
        <v>296</v>
      </c>
      <c r="B26" s="112" t="s">
        <v>66</v>
      </c>
      <c r="C26" s="108"/>
    </row>
    <row r="27" spans="1:3">
      <c r="A27" s="104" t="s">
        <v>297</v>
      </c>
      <c r="B27" s="112" t="s">
        <v>298</v>
      </c>
      <c r="C27" s="108"/>
    </row>
    <row r="28" spans="1:3">
      <c r="A28" s="104" t="s">
        <v>299</v>
      </c>
      <c r="B28" s="110" t="s">
        <v>300</v>
      </c>
      <c r="C28" s="108">
        <f>SUM(C29:C37)</f>
        <v>19620</v>
      </c>
    </row>
    <row r="29" spans="1:3">
      <c r="A29" s="104" t="s">
        <v>301</v>
      </c>
      <c r="B29" s="111" t="s">
        <v>47</v>
      </c>
      <c r="C29" s="108">
        <v>19542</v>
      </c>
    </row>
    <row r="30" spans="1:3">
      <c r="A30" s="104" t="s">
        <v>302</v>
      </c>
      <c r="B30" s="111" t="s">
        <v>58</v>
      </c>
      <c r="C30" s="108"/>
    </row>
    <row r="31" spans="1:3">
      <c r="A31" s="104" t="s">
        <v>303</v>
      </c>
      <c r="B31" s="112" t="s">
        <v>271</v>
      </c>
      <c r="C31" s="108"/>
    </row>
    <row r="32" spans="1:3">
      <c r="A32" s="104" t="s">
        <v>304</v>
      </c>
      <c r="B32" s="112" t="s">
        <v>305</v>
      </c>
      <c r="C32" s="108"/>
    </row>
    <row r="33" spans="1:3">
      <c r="A33" s="104" t="s">
        <v>306</v>
      </c>
      <c r="B33" s="112" t="s">
        <v>307</v>
      </c>
      <c r="C33" s="108"/>
    </row>
    <row r="34" spans="1:3">
      <c r="A34" s="104" t="s">
        <v>308</v>
      </c>
      <c r="B34" s="111" t="s">
        <v>309</v>
      </c>
      <c r="C34" s="108"/>
    </row>
    <row r="35" spans="1:3">
      <c r="A35" s="104" t="s">
        <v>310</v>
      </c>
      <c r="B35" s="112" t="s">
        <v>311</v>
      </c>
      <c r="C35" s="108"/>
    </row>
    <row r="36" spans="1:3">
      <c r="A36" s="104" t="s">
        <v>312</v>
      </c>
      <c r="B36" s="112" t="s">
        <v>66</v>
      </c>
      <c r="C36" s="108"/>
    </row>
    <row r="37" spans="1:3">
      <c r="A37" s="104" t="s">
        <v>313</v>
      </c>
      <c r="B37" s="112" t="s">
        <v>51</v>
      </c>
      <c r="C37" s="108">
        <v>78</v>
      </c>
    </row>
    <row r="38" spans="1:3">
      <c r="A38" s="104" t="s">
        <v>314</v>
      </c>
      <c r="B38" s="110" t="s">
        <v>52</v>
      </c>
      <c r="C38" s="108">
        <f>SUM(C39:C48)</f>
        <v>414</v>
      </c>
    </row>
    <row r="39" spans="1:3">
      <c r="A39" s="104" t="s">
        <v>315</v>
      </c>
      <c r="B39" s="111" t="s">
        <v>47</v>
      </c>
      <c r="C39" s="108">
        <v>414</v>
      </c>
    </row>
    <row r="40" spans="1:3">
      <c r="A40" s="104" t="s">
        <v>316</v>
      </c>
      <c r="B40" s="111" t="s">
        <v>58</v>
      </c>
      <c r="C40" s="108"/>
    </row>
    <row r="41" spans="1:3">
      <c r="A41" s="104" t="s">
        <v>317</v>
      </c>
      <c r="B41" s="112" t="s">
        <v>271</v>
      </c>
      <c r="C41" s="108"/>
    </row>
    <row r="42" spans="1:3">
      <c r="A42" s="104" t="s">
        <v>318</v>
      </c>
      <c r="B42" s="112" t="s">
        <v>319</v>
      </c>
      <c r="C42" s="108"/>
    </row>
    <row r="43" spans="1:3">
      <c r="A43" s="104" t="s">
        <v>320</v>
      </c>
      <c r="B43" s="112" t="s">
        <v>321</v>
      </c>
      <c r="C43" s="108"/>
    </row>
    <row r="44" spans="1:3">
      <c r="A44" s="104" t="s">
        <v>322</v>
      </c>
      <c r="B44" s="111" t="s">
        <v>323</v>
      </c>
      <c r="C44" s="108"/>
    </row>
    <row r="45" spans="1:3">
      <c r="A45" s="104" t="s">
        <v>324</v>
      </c>
      <c r="B45" s="111" t="s">
        <v>325</v>
      </c>
      <c r="C45" s="108"/>
    </row>
    <row r="46" spans="1:3">
      <c r="A46" s="104" t="s">
        <v>326</v>
      </c>
      <c r="B46" s="111" t="s">
        <v>53</v>
      </c>
      <c r="C46" s="108"/>
    </row>
    <row r="47" spans="1:3">
      <c r="A47" s="104" t="s">
        <v>327</v>
      </c>
      <c r="B47" s="111" t="s">
        <v>66</v>
      </c>
      <c r="C47" s="108"/>
    </row>
    <row r="48" spans="1:3">
      <c r="A48" s="104" t="s">
        <v>328</v>
      </c>
      <c r="B48" s="112" t="s">
        <v>329</v>
      </c>
      <c r="C48" s="108"/>
    </row>
    <row r="49" spans="1:3">
      <c r="A49" s="104" t="s">
        <v>330</v>
      </c>
      <c r="B49" s="113" t="s">
        <v>54</v>
      </c>
      <c r="C49" s="108">
        <f>SUM(C50:C59)</f>
        <v>182</v>
      </c>
    </row>
    <row r="50" spans="1:3">
      <c r="A50" s="104" t="s">
        <v>331</v>
      </c>
      <c r="B50" s="112" t="s">
        <v>47</v>
      </c>
      <c r="C50" s="108">
        <v>182</v>
      </c>
    </row>
    <row r="51" spans="1:3">
      <c r="A51" s="104" t="s">
        <v>332</v>
      </c>
      <c r="B51" s="109" t="s">
        <v>58</v>
      </c>
      <c r="C51" s="108"/>
    </row>
    <row r="52" spans="1:3">
      <c r="A52" s="104" t="s">
        <v>333</v>
      </c>
      <c r="B52" s="111" t="s">
        <v>271</v>
      </c>
      <c r="C52" s="108"/>
    </row>
    <row r="53" spans="1:3">
      <c r="A53" s="104" t="s">
        <v>334</v>
      </c>
      <c r="B53" s="111" t="s">
        <v>335</v>
      </c>
      <c r="C53" s="108"/>
    </row>
    <row r="54" spans="1:3">
      <c r="A54" s="104" t="s">
        <v>336</v>
      </c>
      <c r="B54" s="111" t="s">
        <v>337</v>
      </c>
      <c r="C54" s="108"/>
    </row>
    <row r="55" spans="1:3">
      <c r="A55" s="104" t="s">
        <v>338</v>
      </c>
      <c r="B55" s="112" t="s">
        <v>339</v>
      </c>
      <c r="C55" s="108"/>
    </row>
    <row r="56" spans="1:3">
      <c r="A56" s="104" t="s">
        <v>340</v>
      </c>
      <c r="B56" s="112" t="s">
        <v>341</v>
      </c>
      <c r="C56" s="108"/>
    </row>
    <row r="57" spans="1:3">
      <c r="A57" s="104" t="s">
        <v>342</v>
      </c>
      <c r="B57" s="112" t="s">
        <v>343</v>
      </c>
      <c r="C57" s="108"/>
    </row>
    <row r="58" spans="1:3">
      <c r="A58" s="104" t="s">
        <v>344</v>
      </c>
      <c r="B58" s="111" t="s">
        <v>66</v>
      </c>
      <c r="C58" s="108"/>
    </row>
    <row r="59" spans="1:3">
      <c r="A59" s="104" t="s">
        <v>345</v>
      </c>
      <c r="B59" s="112" t="s">
        <v>346</v>
      </c>
      <c r="C59" s="108"/>
    </row>
    <row r="60" spans="1:3">
      <c r="A60" s="104" t="s">
        <v>347</v>
      </c>
      <c r="B60" s="110" t="s">
        <v>55</v>
      </c>
      <c r="C60" s="108">
        <f>SUM(C61:C70)</f>
        <v>780</v>
      </c>
    </row>
    <row r="61" spans="1:3">
      <c r="A61" s="104" t="s">
        <v>348</v>
      </c>
      <c r="B61" s="112" t="s">
        <v>47</v>
      </c>
      <c r="C61" s="108">
        <v>780</v>
      </c>
    </row>
    <row r="62" spans="1:3">
      <c r="A62" s="104" t="s">
        <v>349</v>
      </c>
      <c r="B62" s="109" t="s">
        <v>58</v>
      </c>
      <c r="C62" s="108"/>
    </row>
    <row r="63" spans="1:3">
      <c r="A63" s="104" t="s">
        <v>350</v>
      </c>
      <c r="B63" s="109" t="s">
        <v>271</v>
      </c>
      <c r="C63" s="108"/>
    </row>
    <row r="64" spans="1:3">
      <c r="A64" s="104" t="s">
        <v>351</v>
      </c>
      <c r="B64" s="109" t="s">
        <v>352</v>
      </c>
      <c r="C64" s="108"/>
    </row>
    <row r="65" spans="1:3">
      <c r="A65" s="104" t="s">
        <v>353</v>
      </c>
      <c r="B65" s="109" t="s">
        <v>354</v>
      </c>
      <c r="C65" s="108"/>
    </row>
    <row r="66" spans="1:3">
      <c r="A66" s="104" t="s">
        <v>355</v>
      </c>
      <c r="B66" s="109" t="s">
        <v>356</v>
      </c>
      <c r="C66" s="108"/>
    </row>
    <row r="67" spans="1:3">
      <c r="A67" s="104" t="s">
        <v>357</v>
      </c>
      <c r="B67" s="111" t="s">
        <v>358</v>
      </c>
      <c r="C67" s="108"/>
    </row>
    <row r="68" spans="1:3">
      <c r="A68" s="104" t="s">
        <v>359</v>
      </c>
      <c r="B68" s="112" t="s">
        <v>360</v>
      </c>
      <c r="C68" s="108"/>
    </row>
    <row r="69" spans="1:3">
      <c r="A69" s="104" t="s">
        <v>361</v>
      </c>
      <c r="B69" s="112" t="s">
        <v>66</v>
      </c>
      <c r="C69" s="108"/>
    </row>
    <row r="70" spans="1:3">
      <c r="A70" s="104" t="s">
        <v>362</v>
      </c>
      <c r="B70" s="112" t="s">
        <v>363</v>
      </c>
      <c r="C70" s="108"/>
    </row>
    <row r="71" spans="1:3">
      <c r="A71" s="104" t="s">
        <v>364</v>
      </c>
      <c r="B71" s="110" t="s">
        <v>56</v>
      </c>
      <c r="C71" s="108">
        <f>SUM(C72:C78)</f>
        <v>1279</v>
      </c>
    </row>
    <row r="72" spans="1:3">
      <c r="A72" s="104" t="s">
        <v>365</v>
      </c>
      <c r="B72" s="111" t="s">
        <v>47</v>
      </c>
      <c r="C72" s="108">
        <v>1279</v>
      </c>
    </row>
    <row r="73" spans="1:3">
      <c r="A73" s="104" t="s">
        <v>366</v>
      </c>
      <c r="B73" s="111" t="s">
        <v>58</v>
      </c>
      <c r="C73" s="108"/>
    </row>
    <row r="74" spans="1:3">
      <c r="A74" s="104" t="s">
        <v>367</v>
      </c>
      <c r="B74" s="112" t="s">
        <v>271</v>
      </c>
      <c r="C74" s="108"/>
    </row>
    <row r="75" spans="1:3">
      <c r="A75" s="104" t="s">
        <v>368</v>
      </c>
      <c r="B75" s="111" t="s">
        <v>358</v>
      </c>
      <c r="C75" s="108"/>
    </row>
    <row r="76" spans="1:3">
      <c r="A76" s="104" t="s">
        <v>369</v>
      </c>
      <c r="B76" s="112" t="s">
        <v>370</v>
      </c>
      <c r="C76" s="108"/>
    </row>
    <row r="77" spans="1:3">
      <c r="A77" s="104" t="s">
        <v>371</v>
      </c>
      <c r="B77" s="112" t="s">
        <v>66</v>
      </c>
      <c r="C77" s="108"/>
    </row>
    <row r="78" spans="1:3">
      <c r="A78" s="104" t="s">
        <v>372</v>
      </c>
      <c r="B78" s="112" t="s">
        <v>373</v>
      </c>
      <c r="C78" s="108"/>
    </row>
    <row r="79" spans="1:3">
      <c r="A79" s="104" t="s">
        <v>374</v>
      </c>
      <c r="B79" s="113" t="s">
        <v>57</v>
      </c>
      <c r="C79" s="108">
        <f>SUM(C80:C87)</f>
        <v>269</v>
      </c>
    </row>
    <row r="80" spans="1:3">
      <c r="A80" s="104" t="s">
        <v>375</v>
      </c>
      <c r="B80" s="111" t="s">
        <v>47</v>
      </c>
      <c r="C80" s="108">
        <v>266</v>
      </c>
    </row>
    <row r="81" spans="1:3">
      <c r="A81" s="104" t="s">
        <v>376</v>
      </c>
      <c r="B81" s="111" t="s">
        <v>58</v>
      </c>
      <c r="C81" s="108">
        <v>3</v>
      </c>
    </row>
    <row r="82" spans="1:3">
      <c r="A82" s="104" t="s">
        <v>377</v>
      </c>
      <c r="B82" s="111" t="s">
        <v>271</v>
      </c>
      <c r="C82" s="108"/>
    </row>
    <row r="83" spans="1:3">
      <c r="A83" s="104" t="s">
        <v>378</v>
      </c>
      <c r="B83" s="112" t="s">
        <v>379</v>
      </c>
      <c r="C83" s="108"/>
    </row>
    <row r="84" spans="1:3">
      <c r="A84" s="104" t="s">
        <v>380</v>
      </c>
      <c r="B84" s="112" t="s">
        <v>381</v>
      </c>
      <c r="C84" s="108"/>
    </row>
    <row r="85" spans="1:3">
      <c r="A85" s="104" t="s">
        <v>382</v>
      </c>
      <c r="B85" s="112" t="s">
        <v>358</v>
      </c>
      <c r="C85" s="108"/>
    </row>
    <row r="86" spans="1:3">
      <c r="A86" s="104" t="s">
        <v>383</v>
      </c>
      <c r="B86" s="112" t="s">
        <v>66</v>
      </c>
      <c r="C86" s="108"/>
    </row>
    <row r="87" spans="1:3">
      <c r="A87" s="104" t="s">
        <v>384</v>
      </c>
      <c r="B87" s="109" t="s">
        <v>385</v>
      </c>
      <c r="C87" s="108"/>
    </row>
    <row r="88" spans="1:3">
      <c r="A88" s="104" t="s">
        <v>386</v>
      </c>
      <c r="B88" s="110" t="s">
        <v>387</v>
      </c>
      <c r="C88" s="108">
        <f>SUM(C89:C100)</f>
        <v>0</v>
      </c>
    </row>
    <row r="89" spans="1:3">
      <c r="A89" s="104" t="s">
        <v>388</v>
      </c>
      <c r="B89" s="111" t="s">
        <v>47</v>
      </c>
      <c r="C89" s="108"/>
    </row>
    <row r="90" spans="1:3">
      <c r="A90" s="104" t="s">
        <v>389</v>
      </c>
      <c r="B90" s="112" t="s">
        <v>58</v>
      </c>
      <c r="C90" s="108"/>
    </row>
    <row r="91" spans="1:3">
      <c r="A91" s="104" t="s">
        <v>390</v>
      </c>
      <c r="B91" s="112" t="s">
        <v>271</v>
      </c>
      <c r="C91" s="108"/>
    </row>
    <row r="92" spans="1:3">
      <c r="A92" s="104" t="s">
        <v>391</v>
      </c>
      <c r="B92" s="111" t="s">
        <v>392</v>
      </c>
      <c r="C92" s="108"/>
    </row>
    <row r="93" spans="1:3">
      <c r="A93" s="104" t="s">
        <v>393</v>
      </c>
      <c r="B93" s="111" t="s">
        <v>394</v>
      </c>
      <c r="C93" s="108"/>
    </row>
    <row r="94" spans="1:3">
      <c r="A94" s="104" t="s">
        <v>395</v>
      </c>
      <c r="B94" s="111" t="s">
        <v>358</v>
      </c>
      <c r="C94" s="108"/>
    </row>
    <row r="95" spans="1:3">
      <c r="A95" s="104" t="s">
        <v>396</v>
      </c>
      <c r="B95" s="111" t="s">
        <v>397</v>
      </c>
      <c r="C95" s="108"/>
    </row>
    <row r="96" spans="1:3">
      <c r="A96" s="104" t="s">
        <v>398</v>
      </c>
      <c r="B96" s="111" t="s">
        <v>399</v>
      </c>
      <c r="C96" s="108"/>
    </row>
    <row r="97" spans="1:3">
      <c r="A97" s="104" t="s">
        <v>400</v>
      </c>
      <c r="B97" s="111" t="s">
        <v>401</v>
      </c>
      <c r="C97" s="108"/>
    </row>
    <row r="98" spans="1:3">
      <c r="A98" s="104" t="s">
        <v>402</v>
      </c>
      <c r="B98" s="111" t="s">
        <v>403</v>
      </c>
      <c r="C98" s="108"/>
    </row>
    <row r="99" spans="1:3">
      <c r="A99" s="104" t="s">
        <v>404</v>
      </c>
      <c r="B99" s="112" t="s">
        <v>66</v>
      </c>
      <c r="C99" s="108"/>
    </row>
    <row r="100" spans="1:3">
      <c r="A100" s="104" t="s">
        <v>405</v>
      </c>
      <c r="B100" s="112" t="s">
        <v>406</v>
      </c>
      <c r="C100" s="108"/>
    </row>
    <row r="101" spans="1:3">
      <c r="A101" s="104" t="s">
        <v>407</v>
      </c>
      <c r="B101" s="107" t="s">
        <v>59</v>
      </c>
      <c r="C101" s="108">
        <f>SUM(C102:C109)</f>
        <v>1718</v>
      </c>
    </row>
    <row r="102" spans="1:3">
      <c r="A102" s="104" t="s">
        <v>408</v>
      </c>
      <c r="B102" s="111" t="s">
        <v>47</v>
      </c>
      <c r="C102" s="108">
        <v>1697</v>
      </c>
    </row>
    <row r="103" spans="1:3">
      <c r="A103" s="104" t="s">
        <v>409</v>
      </c>
      <c r="B103" s="111" t="s">
        <v>58</v>
      </c>
      <c r="C103" s="108">
        <v>21</v>
      </c>
    </row>
    <row r="104" spans="1:3">
      <c r="A104" s="104" t="s">
        <v>410</v>
      </c>
      <c r="B104" s="111" t="s">
        <v>271</v>
      </c>
      <c r="C104" s="108"/>
    </row>
    <row r="105" spans="1:3">
      <c r="A105" s="104" t="s">
        <v>411</v>
      </c>
      <c r="B105" s="112" t="s">
        <v>412</v>
      </c>
      <c r="C105" s="108"/>
    </row>
    <row r="106" spans="1:3">
      <c r="A106" s="104" t="s">
        <v>413</v>
      </c>
      <c r="B106" s="112" t="s">
        <v>414</v>
      </c>
      <c r="C106" s="108"/>
    </row>
    <row r="107" spans="1:3">
      <c r="A107" s="104" t="s">
        <v>415</v>
      </c>
      <c r="B107" s="112" t="s">
        <v>416</v>
      </c>
      <c r="C107" s="108"/>
    </row>
    <row r="108" spans="1:3">
      <c r="A108" s="104" t="s">
        <v>417</v>
      </c>
      <c r="B108" s="111" t="s">
        <v>66</v>
      </c>
      <c r="C108" s="108"/>
    </row>
    <row r="109" spans="1:3">
      <c r="A109" s="104" t="s">
        <v>418</v>
      </c>
      <c r="B109" s="111" t="s">
        <v>419</v>
      </c>
      <c r="C109" s="108"/>
    </row>
    <row r="110" spans="1:3">
      <c r="A110" s="104" t="s">
        <v>420</v>
      </c>
      <c r="B110" s="107" t="s">
        <v>60</v>
      </c>
      <c r="C110" s="108">
        <f>SUM(C111:C120)</f>
        <v>519</v>
      </c>
    </row>
    <row r="111" spans="1:3">
      <c r="A111" s="104" t="s">
        <v>421</v>
      </c>
      <c r="B111" s="111" t="s">
        <v>47</v>
      </c>
      <c r="C111" s="108">
        <v>336</v>
      </c>
    </row>
    <row r="112" spans="1:3">
      <c r="A112" s="104" t="s">
        <v>422</v>
      </c>
      <c r="B112" s="111" t="s">
        <v>58</v>
      </c>
      <c r="C112" s="108"/>
    </row>
    <row r="113" spans="1:3">
      <c r="A113" s="104" t="s">
        <v>423</v>
      </c>
      <c r="B113" s="111" t="s">
        <v>271</v>
      </c>
      <c r="C113" s="108"/>
    </row>
    <row r="114" spans="1:3">
      <c r="A114" s="104" t="s">
        <v>424</v>
      </c>
      <c r="B114" s="112" t="s">
        <v>425</v>
      </c>
      <c r="C114" s="108"/>
    </row>
    <row r="115" spans="1:3">
      <c r="A115" s="104" t="s">
        <v>426</v>
      </c>
      <c r="B115" s="112" t="s">
        <v>427</v>
      </c>
      <c r="C115" s="108"/>
    </row>
    <row r="116" spans="1:3">
      <c r="A116" s="104" t="s">
        <v>428</v>
      </c>
      <c r="B116" s="112" t="s">
        <v>429</v>
      </c>
      <c r="C116" s="108"/>
    </row>
    <row r="117" spans="1:3">
      <c r="A117" s="104" t="s">
        <v>430</v>
      </c>
      <c r="B117" s="111" t="s">
        <v>431</v>
      </c>
      <c r="C117" s="108"/>
    </row>
    <row r="118" spans="1:3">
      <c r="A118" s="104" t="s">
        <v>432</v>
      </c>
      <c r="B118" s="111" t="s">
        <v>61</v>
      </c>
      <c r="C118" s="108">
        <v>183</v>
      </c>
    </row>
    <row r="119" spans="1:3">
      <c r="A119" s="104" t="s">
        <v>433</v>
      </c>
      <c r="B119" s="111" t="s">
        <v>66</v>
      </c>
      <c r="C119" s="108"/>
    </row>
    <row r="120" spans="1:3">
      <c r="A120" s="104" t="s">
        <v>434</v>
      </c>
      <c r="B120" s="112" t="s">
        <v>435</v>
      </c>
      <c r="C120" s="108"/>
    </row>
    <row r="121" spans="1:3">
      <c r="A121" s="104" t="s">
        <v>436</v>
      </c>
      <c r="B121" s="113" t="s">
        <v>437</v>
      </c>
      <c r="C121" s="108">
        <f>SUM(C122:C132)</f>
        <v>0</v>
      </c>
    </row>
    <row r="122" spans="1:3">
      <c r="A122" s="104" t="s">
        <v>438</v>
      </c>
      <c r="B122" s="112" t="s">
        <v>47</v>
      </c>
      <c r="C122" s="108"/>
    </row>
    <row r="123" spans="1:3">
      <c r="A123" s="104" t="s">
        <v>439</v>
      </c>
      <c r="B123" s="109" t="s">
        <v>58</v>
      </c>
      <c r="C123" s="108"/>
    </row>
    <row r="124" spans="1:3">
      <c r="A124" s="104" t="s">
        <v>440</v>
      </c>
      <c r="B124" s="111" t="s">
        <v>271</v>
      </c>
      <c r="C124" s="108"/>
    </row>
    <row r="125" spans="1:3">
      <c r="A125" s="104" t="s">
        <v>441</v>
      </c>
      <c r="B125" s="111" t="s">
        <v>442</v>
      </c>
      <c r="C125" s="108"/>
    </row>
    <row r="126" spans="1:3">
      <c r="A126" s="104" t="s">
        <v>443</v>
      </c>
      <c r="B126" s="111" t="s">
        <v>444</v>
      </c>
      <c r="C126" s="108"/>
    </row>
    <row r="127" spans="1:3">
      <c r="A127" s="104" t="s">
        <v>445</v>
      </c>
      <c r="B127" s="112" t="s">
        <v>446</v>
      </c>
      <c r="C127" s="108"/>
    </row>
    <row r="128" spans="1:3">
      <c r="A128" s="104" t="s">
        <v>447</v>
      </c>
      <c r="B128" s="111" t="s">
        <v>448</v>
      </c>
      <c r="C128" s="108"/>
    </row>
    <row r="129" spans="1:3">
      <c r="A129" s="104" t="s">
        <v>449</v>
      </c>
      <c r="B129" s="111" t="s">
        <v>450</v>
      </c>
      <c r="C129" s="108"/>
    </row>
    <row r="130" spans="1:3">
      <c r="A130" s="104" t="s">
        <v>451</v>
      </c>
      <c r="B130" s="111" t="s">
        <v>452</v>
      </c>
      <c r="C130" s="108"/>
    </row>
    <row r="131" spans="1:3">
      <c r="A131" s="104" t="s">
        <v>453</v>
      </c>
      <c r="B131" s="111" t="s">
        <v>66</v>
      </c>
      <c r="C131" s="108"/>
    </row>
    <row r="132" spans="1:3">
      <c r="A132" s="104" t="s">
        <v>454</v>
      </c>
      <c r="B132" s="111" t="s">
        <v>455</v>
      </c>
      <c r="C132" s="108"/>
    </row>
    <row r="133" spans="1:3">
      <c r="A133" s="104" t="s">
        <v>456</v>
      </c>
      <c r="B133" s="110" t="s">
        <v>62</v>
      </c>
      <c r="C133" s="108">
        <f>SUM(C134:C139)</f>
        <v>60</v>
      </c>
    </row>
    <row r="134" spans="1:3">
      <c r="A134" s="104" t="s">
        <v>457</v>
      </c>
      <c r="B134" s="111" t="s">
        <v>47</v>
      </c>
      <c r="C134" s="108">
        <v>60</v>
      </c>
    </row>
    <row r="135" spans="1:3">
      <c r="A135" s="104" t="s">
        <v>458</v>
      </c>
      <c r="B135" s="111" t="s">
        <v>58</v>
      </c>
      <c r="C135" s="108"/>
    </row>
    <row r="136" spans="1:3">
      <c r="A136" s="104" t="s">
        <v>459</v>
      </c>
      <c r="B136" s="112" t="s">
        <v>271</v>
      </c>
      <c r="C136" s="108"/>
    </row>
    <row r="137" spans="1:3">
      <c r="A137" s="104" t="s">
        <v>460</v>
      </c>
      <c r="B137" s="112" t="s">
        <v>461</v>
      </c>
      <c r="C137" s="108"/>
    </row>
    <row r="138" spans="1:3">
      <c r="A138" s="104" t="s">
        <v>462</v>
      </c>
      <c r="B138" s="112" t="s">
        <v>66</v>
      </c>
      <c r="C138" s="108"/>
    </row>
    <row r="139" spans="1:3">
      <c r="A139" s="104" t="s">
        <v>463</v>
      </c>
      <c r="B139" s="109" t="s">
        <v>464</v>
      </c>
      <c r="C139" s="108"/>
    </row>
    <row r="140" spans="1:3">
      <c r="A140" s="104" t="s">
        <v>465</v>
      </c>
      <c r="B140" s="110" t="s">
        <v>466</v>
      </c>
      <c r="C140" s="108">
        <f>SUM(C141:C147)</f>
        <v>0</v>
      </c>
    </row>
    <row r="141" spans="1:3">
      <c r="A141" s="104" t="s">
        <v>467</v>
      </c>
      <c r="B141" s="111" t="s">
        <v>47</v>
      </c>
      <c r="C141" s="108"/>
    </row>
    <row r="142" spans="1:3">
      <c r="A142" s="104" t="s">
        <v>468</v>
      </c>
      <c r="B142" s="112" t="s">
        <v>58</v>
      </c>
      <c r="C142" s="108"/>
    </row>
    <row r="143" spans="1:3">
      <c r="A143" s="104" t="s">
        <v>469</v>
      </c>
      <c r="B143" s="112" t="s">
        <v>271</v>
      </c>
      <c r="C143" s="108"/>
    </row>
    <row r="144" spans="1:3">
      <c r="A144" s="104" t="s">
        <v>470</v>
      </c>
      <c r="B144" s="112" t="s">
        <v>471</v>
      </c>
      <c r="C144" s="108"/>
    </row>
    <row r="145" spans="1:3">
      <c r="A145" s="104" t="s">
        <v>472</v>
      </c>
      <c r="B145" s="109" t="s">
        <v>473</v>
      </c>
      <c r="C145" s="108"/>
    </row>
    <row r="146" spans="1:3">
      <c r="A146" s="104" t="s">
        <v>474</v>
      </c>
      <c r="B146" s="111" t="s">
        <v>66</v>
      </c>
      <c r="C146" s="108"/>
    </row>
    <row r="147" spans="1:3">
      <c r="A147" s="104" t="s">
        <v>475</v>
      </c>
      <c r="B147" s="111" t="s">
        <v>476</v>
      </c>
      <c r="C147" s="108"/>
    </row>
    <row r="148" spans="1:3">
      <c r="A148" s="104" t="s">
        <v>477</v>
      </c>
      <c r="B148" s="113" t="s">
        <v>63</v>
      </c>
      <c r="C148" s="108">
        <f>SUM(C149:C153)</f>
        <v>175</v>
      </c>
    </row>
    <row r="149" spans="1:3">
      <c r="A149" s="104" t="s">
        <v>478</v>
      </c>
      <c r="B149" s="112" t="s">
        <v>47</v>
      </c>
      <c r="C149" s="108">
        <v>175</v>
      </c>
    </row>
    <row r="150" spans="1:3">
      <c r="A150" s="104" t="s">
        <v>479</v>
      </c>
      <c r="B150" s="112" t="s">
        <v>58</v>
      </c>
      <c r="C150" s="108"/>
    </row>
    <row r="151" spans="1:3">
      <c r="A151" s="104" t="s">
        <v>480</v>
      </c>
      <c r="B151" s="111" t="s">
        <v>271</v>
      </c>
      <c r="C151" s="108"/>
    </row>
    <row r="152" spans="1:3">
      <c r="A152" s="104" t="s">
        <v>481</v>
      </c>
      <c r="B152" s="111" t="s">
        <v>482</v>
      </c>
      <c r="C152" s="108"/>
    </row>
    <row r="153" spans="1:3">
      <c r="A153" s="104" t="s">
        <v>483</v>
      </c>
      <c r="B153" s="111" t="s">
        <v>484</v>
      </c>
      <c r="C153" s="108"/>
    </row>
    <row r="154" spans="1:3">
      <c r="A154" s="104" t="s">
        <v>485</v>
      </c>
      <c r="B154" s="113" t="s">
        <v>486</v>
      </c>
      <c r="C154" s="108">
        <f>SUM(C155:C160)</f>
        <v>0</v>
      </c>
    </row>
    <row r="155" spans="1:3">
      <c r="A155" s="104" t="s">
        <v>487</v>
      </c>
      <c r="B155" s="112" t="s">
        <v>47</v>
      </c>
      <c r="C155" s="108"/>
    </row>
    <row r="156" spans="1:3">
      <c r="A156" s="104" t="s">
        <v>488</v>
      </c>
      <c r="B156" s="112" t="s">
        <v>58</v>
      </c>
      <c r="C156" s="108"/>
    </row>
    <row r="157" spans="1:3">
      <c r="A157" s="104" t="s">
        <v>489</v>
      </c>
      <c r="B157" s="109" t="s">
        <v>271</v>
      </c>
      <c r="C157" s="108"/>
    </row>
    <row r="158" spans="1:3">
      <c r="A158" s="104" t="s">
        <v>490</v>
      </c>
      <c r="B158" s="111" t="s">
        <v>295</v>
      </c>
      <c r="C158" s="108"/>
    </row>
    <row r="159" spans="1:3">
      <c r="A159" s="104" t="s">
        <v>491</v>
      </c>
      <c r="B159" s="111" t="s">
        <v>66</v>
      </c>
      <c r="C159" s="108"/>
    </row>
    <row r="160" spans="1:3">
      <c r="A160" s="104" t="s">
        <v>492</v>
      </c>
      <c r="B160" s="111" t="s">
        <v>493</v>
      </c>
      <c r="C160" s="108"/>
    </row>
    <row r="161" spans="1:3">
      <c r="A161" s="104" t="s">
        <v>494</v>
      </c>
      <c r="B161" s="113" t="s">
        <v>64</v>
      </c>
      <c r="C161" s="108">
        <f>SUM(C162:C167)</f>
        <v>70</v>
      </c>
    </row>
    <row r="162" spans="1:3">
      <c r="A162" s="104" t="s">
        <v>495</v>
      </c>
      <c r="B162" s="112" t="s">
        <v>47</v>
      </c>
      <c r="C162" s="108">
        <v>70</v>
      </c>
    </row>
    <row r="163" spans="1:3">
      <c r="A163" s="104" t="s">
        <v>496</v>
      </c>
      <c r="B163" s="112" t="s">
        <v>58</v>
      </c>
      <c r="C163" s="108"/>
    </row>
    <row r="164" spans="1:3">
      <c r="A164" s="104" t="s">
        <v>497</v>
      </c>
      <c r="B164" s="111" t="s">
        <v>271</v>
      </c>
      <c r="C164" s="108"/>
    </row>
    <row r="165" spans="1:3">
      <c r="A165" s="104" t="s">
        <v>498</v>
      </c>
      <c r="B165" s="111" t="s">
        <v>499</v>
      </c>
      <c r="C165" s="108"/>
    </row>
    <row r="166" spans="1:3">
      <c r="A166" s="104" t="s">
        <v>500</v>
      </c>
      <c r="B166" s="112" t="s">
        <v>66</v>
      </c>
      <c r="C166" s="108"/>
    </row>
    <row r="167" spans="1:3">
      <c r="A167" s="104" t="s">
        <v>501</v>
      </c>
      <c r="B167" s="112" t="s">
        <v>502</v>
      </c>
      <c r="C167" s="108"/>
    </row>
    <row r="168" spans="1:3">
      <c r="A168" s="104" t="s">
        <v>503</v>
      </c>
      <c r="B168" s="113" t="s">
        <v>65</v>
      </c>
      <c r="C168" s="108">
        <f>SUM(C169:C174)</f>
        <v>142</v>
      </c>
    </row>
    <row r="169" spans="1:3">
      <c r="A169" s="104" t="s">
        <v>504</v>
      </c>
      <c r="B169" s="112" t="s">
        <v>47</v>
      </c>
      <c r="C169" s="108"/>
    </row>
    <row r="170" spans="1:3">
      <c r="A170" s="104" t="s">
        <v>505</v>
      </c>
      <c r="B170" s="111" t="s">
        <v>58</v>
      </c>
      <c r="C170" s="108"/>
    </row>
    <row r="171" spans="1:3">
      <c r="A171" s="104" t="s">
        <v>506</v>
      </c>
      <c r="B171" s="111" t="s">
        <v>271</v>
      </c>
      <c r="C171" s="108"/>
    </row>
    <row r="172" spans="1:3">
      <c r="A172" s="104" t="s">
        <v>507</v>
      </c>
      <c r="B172" s="111" t="s">
        <v>508</v>
      </c>
      <c r="C172" s="108"/>
    </row>
    <row r="173" spans="1:3">
      <c r="A173" s="104" t="s">
        <v>509</v>
      </c>
      <c r="B173" s="112" t="s">
        <v>66</v>
      </c>
      <c r="C173" s="108">
        <v>142</v>
      </c>
    </row>
    <row r="174" spans="1:3">
      <c r="A174" s="104" t="s">
        <v>510</v>
      </c>
      <c r="B174" s="112" t="s">
        <v>511</v>
      </c>
      <c r="C174" s="108"/>
    </row>
    <row r="175" spans="1:3">
      <c r="A175" s="104" t="s">
        <v>512</v>
      </c>
      <c r="B175" s="113" t="s">
        <v>513</v>
      </c>
      <c r="C175" s="108">
        <f>SUM(C176:C181)</f>
        <v>0</v>
      </c>
    </row>
    <row r="176" spans="1:3">
      <c r="A176" s="104" t="s">
        <v>514</v>
      </c>
      <c r="B176" s="111" t="s">
        <v>47</v>
      </c>
      <c r="C176" s="108"/>
    </row>
    <row r="177" spans="1:3">
      <c r="A177" s="104" t="s">
        <v>515</v>
      </c>
      <c r="B177" s="111" t="s">
        <v>58</v>
      </c>
      <c r="C177" s="108"/>
    </row>
    <row r="178" spans="1:3">
      <c r="A178" s="104" t="s">
        <v>516</v>
      </c>
      <c r="B178" s="111" t="s">
        <v>271</v>
      </c>
      <c r="C178" s="108"/>
    </row>
    <row r="179" spans="1:3">
      <c r="A179" s="104" t="s">
        <v>517</v>
      </c>
      <c r="B179" s="111" t="s">
        <v>518</v>
      </c>
      <c r="C179" s="108"/>
    </row>
    <row r="180" spans="1:3">
      <c r="A180" s="104" t="s">
        <v>519</v>
      </c>
      <c r="B180" s="111" t="s">
        <v>66</v>
      </c>
      <c r="C180" s="108"/>
    </row>
    <row r="181" spans="1:3">
      <c r="A181" s="104" t="s">
        <v>520</v>
      </c>
      <c r="B181" s="112" t="s">
        <v>521</v>
      </c>
      <c r="C181" s="108"/>
    </row>
    <row r="182" spans="1:3">
      <c r="A182" s="104" t="s">
        <v>522</v>
      </c>
      <c r="B182" s="113" t="s">
        <v>523</v>
      </c>
      <c r="C182" s="108">
        <f>SUM(C183:C188)</f>
        <v>0</v>
      </c>
    </row>
    <row r="183" spans="1:3">
      <c r="A183" s="104" t="s">
        <v>524</v>
      </c>
      <c r="B183" s="109" t="s">
        <v>47</v>
      </c>
      <c r="C183" s="108"/>
    </row>
    <row r="184" spans="1:3">
      <c r="A184" s="104" t="s">
        <v>525</v>
      </c>
      <c r="B184" s="111" t="s">
        <v>58</v>
      </c>
      <c r="C184" s="108"/>
    </row>
    <row r="185" spans="1:3">
      <c r="A185" s="104" t="s">
        <v>526</v>
      </c>
      <c r="B185" s="111" t="s">
        <v>271</v>
      </c>
      <c r="C185" s="108"/>
    </row>
    <row r="186" spans="1:3">
      <c r="A186" s="104" t="s">
        <v>527</v>
      </c>
      <c r="B186" s="111" t="s">
        <v>528</v>
      </c>
      <c r="C186" s="108"/>
    </row>
    <row r="187" spans="1:3">
      <c r="A187" s="104" t="s">
        <v>529</v>
      </c>
      <c r="B187" s="111" t="s">
        <v>66</v>
      </c>
      <c r="C187" s="108"/>
    </row>
    <row r="188" spans="1:3">
      <c r="A188" s="104" t="s">
        <v>530</v>
      </c>
      <c r="B188" s="112" t="s">
        <v>531</v>
      </c>
      <c r="C188" s="108"/>
    </row>
    <row r="189" spans="1:3">
      <c r="A189" s="104" t="s">
        <v>532</v>
      </c>
      <c r="B189" s="113" t="s">
        <v>533</v>
      </c>
      <c r="C189" s="108">
        <f>SUM(C190:C196)</f>
        <v>0</v>
      </c>
    </row>
    <row r="190" spans="1:3">
      <c r="A190" s="104" t="s">
        <v>534</v>
      </c>
      <c r="B190" s="112" t="s">
        <v>47</v>
      </c>
      <c r="C190" s="108"/>
    </row>
    <row r="191" spans="1:3">
      <c r="A191" s="104" t="s">
        <v>535</v>
      </c>
      <c r="B191" s="111" t="s">
        <v>58</v>
      </c>
      <c r="C191" s="108"/>
    </row>
    <row r="192" spans="1:3">
      <c r="A192" s="104" t="s">
        <v>536</v>
      </c>
      <c r="B192" s="111" t="s">
        <v>271</v>
      </c>
      <c r="C192" s="108"/>
    </row>
    <row r="193" spans="1:3">
      <c r="A193" s="104" t="s">
        <v>537</v>
      </c>
      <c r="B193" s="111" t="s">
        <v>538</v>
      </c>
      <c r="C193" s="108"/>
    </row>
    <row r="194" spans="1:3">
      <c r="A194" s="104" t="s">
        <v>539</v>
      </c>
      <c r="B194" s="111" t="s">
        <v>540</v>
      </c>
      <c r="C194" s="108"/>
    </row>
    <row r="195" spans="1:3">
      <c r="A195" s="104" t="s">
        <v>541</v>
      </c>
      <c r="B195" s="111" t="s">
        <v>66</v>
      </c>
      <c r="C195" s="108"/>
    </row>
    <row r="196" spans="1:3">
      <c r="A196" s="104" t="s">
        <v>542</v>
      </c>
      <c r="B196" s="112" t="s">
        <v>543</v>
      </c>
      <c r="C196" s="108"/>
    </row>
    <row r="197" spans="1:3">
      <c r="A197" s="104" t="s">
        <v>544</v>
      </c>
      <c r="B197" s="113" t="s">
        <v>545</v>
      </c>
      <c r="C197" s="108">
        <f>SUM(C198:C202)</f>
        <v>0</v>
      </c>
    </row>
    <row r="198" spans="1:3">
      <c r="A198" s="104" t="s">
        <v>546</v>
      </c>
      <c r="B198" s="112" t="s">
        <v>47</v>
      </c>
      <c r="C198" s="108"/>
    </row>
    <row r="199" spans="1:3">
      <c r="A199" s="104" t="s">
        <v>547</v>
      </c>
      <c r="B199" s="109" t="s">
        <v>58</v>
      </c>
      <c r="C199" s="108"/>
    </row>
    <row r="200" spans="1:3">
      <c r="A200" s="104" t="s">
        <v>548</v>
      </c>
      <c r="B200" s="111" t="s">
        <v>271</v>
      </c>
      <c r="C200" s="108"/>
    </row>
    <row r="201" spans="1:3">
      <c r="A201" s="104" t="s">
        <v>549</v>
      </c>
      <c r="B201" s="111" t="s">
        <v>66</v>
      </c>
      <c r="C201" s="108"/>
    </row>
    <row r="202" spans="1:3">
      <c r="A202" s="104" t="s">
        <v>550</v>
      </c>
      <c r="B202" s="111" t="s">
        <v>551</v>
      </c>
      <c r="C202" s="108"/>
    </row>
    <row r="203" spans="1:3">
      <c r="A203" s="104" t="s">
        <v>552</v>
      </c>
      <c r="B203" s="113" t="s">
        <v>553</v>
      </c>
      <c r="C203" s="114">
        <f>SUM(C204:C208)</f>
        <v>0</v>
      </c>
    </row>
    <row r="204" spans="1:3">
      <c r="A204" s="104" t="s">
        <v>554</v>
      </c>
      <c r="B204" s="112" t="s">
        <v>47</v>
      </c>
      <c r="C204" s="108"/>
    </row>
    <row r="205" spans="1:3">
      <c r="A205" s="104" t="s">
        <v>555</v>
      </c>
      <c r="B205" s="112" t="s">
        <v>58</v>
      </c>
      <c r="C205" s="108"/>
    </row>
    <row r="206" spans="1:3">
      <c r="A206" s="104" t="s">
        <v>556</v>
      </c>
      <c r="B206" s="111" t="s">
        <v>271</v>
      </c>
      <c r="C206" s="108"/>
    </row>
    <row r="207" spans="1:3">
      <c r="A207" s="104" t="s">
        <v>557</v>
      </c>
      <c r="B207" s="111" t="s">
        <v>66</v>
      </c>
      <c r="C207" s="108"/>
    </row>
    <row r="208" spans="1:3">
      <c r="A208" s="104" t="s">
        <v>558</v>
      </c>
      <c r="B208" s="111" t="s">
        <v>553</v>
      </c>
      <c r="C208" s="108"/>
    </row>
    <row r="209" spans="1:3">
      <c r="A209" s="104" t="s">
        <v>559</v>
      </c>
      <c r="B209" s="110" t="s">
        <v>560</v>
      </c>
      <c r="C209" s="114">
        <f>SUM(C210:C215)</f>
        <v>0</v>
      </c>
    </row>
    <row r="210" spans="1:3">
      <c r="A210" s="104" t="s">
        <v>561</v>
      </c>
      <c r="B210" s="111" t="s">
        <v>47</v>
      </c>
      <c r="C210" s="108"/>
    </row>
    <row r="211" spans="1:3">
      <c r="A211" s="104" t="s">
        <v>562</v>
      </c>
      <c r="B211" s="111" t="s">
        <v>58</v>
      </c>
      <c r="C211" s="108"/>
    </row>
    <row r="212" spans="1:3">
      <c r="A212" s="104" t="s">
        <v>563</v>
      </c>
      <c r="B212" s="111" t="s">
        <v>271</v>
      </c>
      <c r="C212" s="108"/>
    </row>
    <row r="213" spans="1:3">
      <c r="A213" s="104" t="s">
        <v>564</v>
      </c>
      <c r="B213" s="111" t="s">
        <v>565</v>
      </c>
      <c r="C213" s="108"/>
    </row>
    <row r="214" spans="1:3">
      <c r="A214" s="104" t="s">
        <v>566</v>
      </c>
      <c r="B214" s="111" t="s">
        <v>66</v>
      </c>
      <c r="C214" s="108"/>
    </row>
    <row r="215" spans="1:3">
      <c r="A215" s="104" t="s">
        <v>567</v>
      </c>
      <c r="B215" s="111" t="s">
        <v>568</v>
      </c>
      <c r="C215" s="108"/>
    </row>
    <row r="216" spans="1:3">
      <c r="A216" s="104" t="s">
        <v>569</v>
      </c>
      <c r="B216" s="110" t="s">
        <v>67</v>
      </c>
      <c r="C216" s="114">
        <f>SUM(C217:C230)</f>
        <v>2836</v>
      </c>
    </row>
    <row r="217" spans="1:3">
      <c r="A217" s="104" t="s">
        <v>570</v>
      </c>
      <c r="B217" s="111" t="s">
        <v>47</v>
      </c>
      <c r="C217" s="108">
        <v>2836</v>
      </c>
    </row>
    <row r="218" spans="1:3">
      <c r="A218" s="104" t="s">
        <v>571</v>
      </c>
      <c r="B218" s="111" t="s">
        <v>58</v>
      </c>
      <c r="C218" s="108"/>
    </row>
    <row r="219" spans="1:3">
      <c r="A219" s="104" t="s">
        <v>572</v>
      </c>
      <c r="B219" s="111" t="s">
        <v>271</v>
      </c>
      <c r="C219" s="108"/>
    </row>
    <row r="220" spans="1:3">
      <c r="A220" s="104" t="s">
        <v>573</v>
      </c>
      <c r="B220" s="111" t="s">
        <v>574</v>
      </c>
      <c r="C220" s="108"/>
    </row>
    <row r="221" spans="1:3">
      <c r="A221" s="104" t="s">
        <v>575</v>
      </c>
      <c r="B221" s="111" t="s">
        <v>576</v>
      </c>
      <c r="C221" s="108"/>
    </row>
    <row r="222" spans="1:3">
      <c r="A222" s="104" t="s">
        <v>577</v>
      </c>
      <c r="B222" s="111" t="s">
        <v>358</v>
      </c>
      <c r="C222" s="108"/>
    </row>
    <row r="223" spans="1:3">
      <c r="A223" s="104" t="s">
        <v>578</v>
      </c>
      <c r="B223" s="111" t="s">
        <v>579</v>
      </c>
      <c r="C223" s="108"/>
    </row>
    <row r="224" spans="1:3">
      <c r="A224" s="104" t="s">
        <v>580</v>
      </c>
      <c r="B224" s="111" t="s">
        <v>581</v>
      </c>
      <c r="C224" s="108"/>
    </row>
    <row r="225" spans="1:3">
      <c r="A225" s="104" t="s">
        <v>582</v>
      </c>
      <c r="B225" s="111" t="s">
        <v>583</v>
      </c>
      <c r="C225" s="108"/>
    </row>
    <row r="226" spans="1:3">
      <c r="A226" s="104" t="s">
        <v>584</v>
      </c>
      <c r="B226" s="111" t="s">
        <v>585</v>
      </c>
      <c r="C226" s="108"/>
    </row>
    <row r="227" spans="1:3">
      <c r="A227" s="104" t="s">
        <v>586</v>
      </c>
      <c r="B227" s="111" t="s">
        <v>587</v>
      </c>
      <c r="C227" s="108"/>
    </row>
    <row r="228" spans="1:3">
      <c r="A228" s="104" t="s">
        <v>588</v>
      </c>
      <c r="B228" s="111" t="s">
        <v>589</v>
      </c>
      <c r="C228" s="108"/>
    </row>
    <row r="229" spans="1:3">
      <c r="A229" s="104" t="s">
        <v>590</v>
      </c>
      <c r="B229" s="111" t="s">
        <v>66</v>
      </c>
      <c r="C229" s="108"/>
    </row>
    <row r="230" spans="1:3">
      <c r="A230" s="104" t="s">
        <v>591</v>
      </c>
      <c r="B230" s="111" t="s">
        <v>592</v>
      </c>
      <c r="C230" s="108"/>
    </row>
    <row r="231" spans="1:3">
      <c r="A231" s="104" t="s">
        <v>593</v>
      </c>
      <c r="B231" s="110" t="s">
        <v>594</v>
      </c>
      <c r="C231" s="108">
        <f>SUM(C232:C237)</f>
        <v>0</v>
      </c>
    </row>
    <row r="232" spans="1:3">
      <c r="A232" s="104" t="s">
        <v>595</v>
      </c>
      <c r="B232" s="111" t="s">
        <v>47</v>
      </c>
      <c r="C232" s="108"/>
    </row>
    <row r="233" spans="1:3">
      <c r="A233" s="104" t="s">
        <v>596</v>
      </c>
      <c r="B233" s="111" t="s">
        <v>58</v>
      </c>
      <c r="C233" s="108"/>
    </row>
    <row r="234" spans="1:3">
      <c r="A234" s="104" t="s">
        <v>597</v>
      </c>
      <c r="B234" s="111" t="s">
        <v>598</v>
      </c>
      <c r="C234" s="108"/>
    </row>
    <row r="235" spans="1:3">
      <c r="A235" s="104" t="s">
        <v>599</v>
      </c>
      <c r="B235" s="111" t="s">
        <v>508</v>
      </c>
      <c r="C235" s="108"/>
    </row>
    <row r="236" spans="1:3">
      <c r="A236" s="104" t="s">
        <v>600</v>
      </c>
      <c r="B236" s="111" t="s">
        <v>66</v>
      </c>
      <c r="C236" s="108"/>
    </row>
    <row r="237" spans="1:3">
      <c r="A237" s="104" t="s">
        <v>601</v>
      </c>
      <c r="B237" s="111" t="s">
        <v>602</v>
      </c>
      <c r="C237" s="108"/>
    </row>
    <row r="238" spans="1:3">
      <c r="A238" s="104" t="s">
        <v>603</v>
      </c>
      <c r="B238" s="110" t="s">
        <v>68</v>
      </c>
      <c r="C238" s="108">
        <f>SUM(C239:C243)</f>
        <v>172</v>
      </c>
    </row>
    <row r="239" spans="1:3">
      <c r="A239" s="104" t="s">
        <v>604</v>
      </c>
      <c r="B239" s="111" t="s">
        <v>47</v>
      </c>
      <c r="C239" s="108">
        <v>172</v>
      </c>
    </row>
    <row r="240" spans="1:3">
      <c r="A240" s="104" t="s">
        <v>605</v>
      </c>
      <c r="B240" s="111" t="s">
        <v>58</v>
      </c>
      <c r="C240" s="108"/>
    </row>
    <row r="241" spans="1:3">
      <c r="A241" s="104" t="s">
        <v>606</v>
      </c>
      <c r="B241" s="111" t="s">
        <v>598</v>
      </c>
      <c r="C241" s="108"/>
    </row>
    <row r="242" spans="1:3">
      <c r="A242" s="104" t="s">
        <v>607</v>
      </c>
      <c r="B242" s="111" t="s">
        <v>608</v>
      </c>
      <c r="C242" s="108"/>
    </row>
    <row r="243" spans="1:3">
      <c r="A243" s="104" t="s">
        <v>609</v>
      </c>
      <c r="B243" s="111" t="s">
        <v>610</v>
      </c>
      <c r="C243" s="108"/>
    </row>
    <row r="244" spans="1:3">
      <c r="A244" s="104" t="s">
        <v>611</v>
      </c>
      <c r="B244" s="110" t="s">
        <v>612</v>
      </c>
      <c r="C244" s="108">
        <f>SUM(C245:C246)</f>
        <v>0</v>
      </c>
    </row>
    <row r="245" spans="1:3">
      <c r="A245" s="104" t="s">
        <v>613</v>
      </c>
      <c r="B245" s="112" t="s">
        <v>614</v>
      </c>
      <c r="C245" s="108"/>
    </row>
    <row r="246" spans="1:3">
      <c r="A246" s="104" t="s">
        <v>615</v>
      </c>
      <c r="B246" s="112" t="s">
        <v>612</v>
      </c>
      <c r="C246" s="108"/>
    </row>
    <row r="247" spans="1:3">
      <c r="A247" s="104" t="s">
        <v>616</v>
      </c>
      <c r="B247" s="115" t="s">
        <v>617</v>
      </c>
      <c r="C247" s="106">
        <f>SUM(C248,C255,C258,C261,C267,C272,C274,C279,C285)</f>
        <v>0</v>
      </c>
    </row>
    <row r="248" spans="1:3">
      <c r="A248" s="104" t="s">
        <v>618</v>
      </c>
      <c r="B248" s="110" t="s">
        <v>619</v>
      </c>
      <c r="C248" s="108">
        <f>SUM(C249:C254)</f>
        <v>0</v>
      </c>
    </row>
    <row r="249" spans="1:3">
      <c r="A249" s="104" t="s">
        <v>620</v>
      </c>
      <c r="B249" s="111" t="s">
        <v>47</v>
      </c>
      <c r="C249" s="108"/>
    </row>
    <row r="250" spans="1:3">
      <c r="A250" s="104" t="s">
        <v>621</v>
      </c>
      <c r="B250" s="111" t="s">
        <v>58</v>
      </c>
      <c r="C250" s="108"/>
    </row>
    <row r="251" spans="1:3">
      <c r="A251" s="104" t="s">
        <v>622</v>
      </c>
      <c r="B251" s="111" t="s">
        <v>271</v>
      </c>
      <c r="C251" s="108"/>
    </row>
    <row r="252" spans="1:3">
      <c r="A252" s="104" t="s">
        <v>623</v>
      </c>
      <c r="B252" s="111" t="s">
        <v>508</v>
      </c>
      <c r="C252" s="108"/>
    </row>
    <row r="253" spans="1:3">
      <c r="A253" s="104" t="s">
        <v>624</v>
      </c>
      <c r="B253" s="111" t="s">
        <v>66</v>
      </c>
      <c r="C253" s="108"/>
    </row>
    <row r="254" spans="1:3">
      <c r="A254" s="104" t="s">
        <v>625</v>
      </c>
      <c r="B254" s="111" t="s">
        <v>626</v>
      </c>
      <c r="C254" s="108"/>
    </row>
    <row r="255" spans="1:3">
      <c r="A255" s="104" t="s">
        <v>627</v>
      </c>
      <c r="B255" s="110" t="s">
        <v>628</v>
      </c>
      <c r="C255" s="108">
        <f>SUM(C256:C257)</f>
        <v>0</v>
      </c>
    </row>
    <row r="256" spans="1:3">
      <c r="A256" s="104" t="s">
        <v>629</v>
      </c>
      <c r="B256" s="111" t="s">
        <v>630</v>
      </c>
      <c r="C256" s="108"/>
    </row>
    <row r="257" spans="1:3">
      <c r="A257" s="104" t="s">
        <v>631</v>
      </c>
      <c r="B257" s="111" t="s">
        <v>632</v>
      </c>
      <c r="C257" s="108"/>
    </row>
    <row r="258" spans="1:3">
      <c r="A258" s="104" t="s">
        <v>633</v>
      </c>
      <c r="B258" s="110" t="s">
        <v>634</v>
      </c>
      <c r="C258" s="108">
        <f>SUM(C259:C260)</f>
        <v>0</v>
      </c>
    </row>
    <row r="259" spans="1:3">
      <c r="A259" s="104" t="s">
        <v>635</v>
      </c>
      <c r="B259" s="111" t="s">
        <v>636</v>
      </c>
      <c r="C259" s="108"/>
    </row>
    <row r="260" spans="1:3">
      <c r="A260" s="104" t="s">
        <v>637</v>
      </c>
      <c r="B260" s="111" t="s">
        <v>634</v>
      </c>
      <c r="C260" s="108"/>
    </row>
    <row r="261" spans="1:3">
      <c r="A261" s="104" t="s">
        <v>638</v>
      </c>
      <c r="B261" s="110" t="s">
        <v>639</v>
      </c>
      <c r="C261" s="108">
        <f>SUM(C262:C266)</f>
        <v>0</v>
      </c>
    </row>
    <row r="262" spans="1:3">
      <c r="A262" s="104" t="s">
        <v>640</v>
      </c>
      <c r="B262" s="111" t="s">
        <v>641</v>
      </c>
      <c r="C262" s="108"/>
    </row>
    <row r="263" spans="1:3">
      <c r="A263" s="104" t="s">
        <v>642</v>
      </c>
      <c r="B263" s="111" t="s">
        <v>643</v>
      </c>
      <c r="C263" s="108"/>
    </row>
    <row r="264" spans="1:3">
      <c r="A264" s="104" t="s">
        <v>644</v>
      </c>
      <c r="B264" s="111" t="s">
        <v>645</v>
      </c>
      <c r="C264" s="108"/>
    </row>
    <row r="265" spans="1:3">
      <c r="A265" s="104" t="s">
        <v>646</v>
      </c>
      <c r="B265" s="111" t="s">
        <v>647</v>
      </c>
      <c r="C265" s="108"/>
    </row>
    <row r="266" spans="1:3">
      <c r="A266" s="104" t="s">
        <v>648</v>
      </c>
      <c r="B266" s="111" t="s">
        <v>649</v>
      </c>
      <c r="C266" s="108"/>
    </row>
    <row r="267" spans="1:3">
      <c r="A267" s="104" t="s">
        <v>650</v>
      </c>
      <c r="B267" s="110" t="s">
        <v>651</v>
      </c>
      <c r="C267" s="108">
        <f>SUM(C268:C271)</f>
        <v>0</v>
      </c>
    </row>
    <row r="268" spans="1:3">
      <c r="A268" s="104" t="s">
        <v>652</v>
      </c>
      <c r="B268" s="111" t="s">
        <v>653</v>
      </c>
      <c r="C268" s="108"/>
    </row>
    <row r="269" spans="1:3">
      <c r="A269" s="104" t="s">
        <v>654</v>
      </c>
      <c r="B269" s="111" t="s">
        <v>655</v>
      </c>
      <c r="C269" s="108"/>
    </row>
    <row r="270" spans="1:3">
      <c r="A270" s="104" t="s">
        <v>656</v>
      </c>
      <c r="B270" s="111" t="s">
        <v>657</v>
      </c>
      <c r="C270" s="108"/>
    </row>
    <row r="271" spans="1:3">
      <c r="A271" s="104" t="s">
        <v>658</v>
      </c>
      <c r="B271" s="111" t="s">
        <v>659</v>
      </c>
      <c r="C271" s="108"/>
    </row>
    <row r="272" spans="1:3">
      <c r="A272" s="104" t="s">
        <v>660</v>
      </c>
      <c r="B272" s="110" t="s">
        <v>661</v>
      </c>
      <c r="C272" s="108">
        <f>SUM(C273)</f>
        <v>0</v>
      </c>
    </row>
    <row r="273" spans="1:3">
      <c r="A273" s="104" t="s">
        <v>662</v>
      </c>
      <c r="B273" s="111" t="s">
        <v>661</v>
      </c>
      <c r="C273" s="108"/>
    </row>
    <row r="274" spans="1:3">
      <c r="A274" s="104" t="s">
        <v>663</v>
      </c>
      <c r="B274" s="110" t="s">
        <v>664</v>
      </c>
      <c r="C274" s="108">
        <f>SUM(C275:C278)</f>
        <v>0</v>
      </c>
    </row>
    <row r="275" spans="1:3">
      <c r="A275" s="104" t="s">
        <v>665</v>
      </c>
      <c r="B275" s="111" t="s">
        <v>666</v>
      </c>
      <c r="C275" s="108"/>
    </row>
    <row r="276" spans="1:3">
      <c r="A276" s="104" t="s">
        <v>667</v>
      </c>
      <c r="B276" s="111" t="s">
        <v>668</v>
      </c>
      <c r="C276" s="108"/>
    </row>
    <row r="277" spans="1:3">
      <c r="A277" s="104" t="s">
        <v>669</v>
      </c>
      <c r="B277" s="111" t="s">
        <v>670</v>
      </c>
      <c r="C277" s="108"/>
    </row>
    <row r="278" spans="1:3">
      <c r="A278" s="104" t="s">
        <v>671</v>
      </c>
      <c r="B278" s="111" t="s">
        <v>217</v>
      </c>
      <c r="C278" s="108"/>
    </row>
    <row r="279" spans="1:3">
      <c r="A279" s="104" t="s">
        <v>672</v>
      </c>
      <c r="B279" s="110" t="s">
        <v>673</v>
      </c>
      <c r="C279" s="108">
        <f>SUM(C280:C284)</f>
        <v>0</v>
      </c>
    </row>
    <row r="280" spans="1:3">
      <c r="A280" s="104" t="s">
        <v>674</v>
      </c>
      <c r="B280" s="111" t="s">
        <v>47</v>
      </c>
      <c r="C280" s="108"/>
    </row>
    <row r="281" spans="1:3">
      <c r="A281" s="104" t="s">
        <v>675</v>
      </c>
      <c r="B281" s="111" t="s">
        <v>58</v>
      </c>
      <c r="C281" s="108"/>
    </row>
    <row r="282" spans="1:3">
      <c r="A282" s="104" t="s">
        <v>676</v>
      </c>
      <c r="B282" s="111" t="s">
        <v>271</v>
      </c>
      <c r="C282" s="108"/>
    </row>
    <row r="283" spans="1:3">
      <c r="A283" s="104" t="s">
        <v>677</v>
      </c>
      <c r="B283" s="111" t="s">
        <v>66</v>
      </c>
      <c r="C283" s="108"/>
    </row>
    <row r="284" spans="1:3">
      <c r="A284" s="104" t="s">
        <v>678</v>
      </c>
      <c r="B284" s="111" t="s">
        <v>679</v>
      </c>
      <c r="C284" s="108"/>
    </row>
    <row r="285" spans="1:3">
      <c r="A285" s="104" t="s">
        <v>680</v>
      </c>
      <c r="B285" s="110" t="s">
        <v>681</v>
      </c>
      <c r="C285" s="108">
        <f>SUM(C286)</f>
        <v>0</v>
      </c>
    </row>
    <row r="286" spans="1:3">
      <c r="A286" s="104" t="s">
        <v>682</v>
      </c>
      <c r="B286" s="111" t="s">
        <v>681</v>
      </c>
      <c r="C286" s="108"/>
    </row>
    <row r="287" spans="1:3">
      <c r="A287" s="104" t="s">
        <v>683</v>
      </c>
      <c r="B287" s="115" t="s">
        <v>684</v>
      </c>
      <c r="C287" s="106">
        <f>SUM(C288,C292,C294,C296,C304)</f>
        <v>0</v>
      </c>
    </row>
    <row r="288" spans="1:3">
      <c r="A288" s="104" t="s">
        <v>685</v>
      </c>
      <c r="B288" s="107" t="s">
        <v>686</v>
      </c>
      <c r="C288" s="108">
        <f>SUM(C289:C291)</f>
        <v>0</v>
      </c>
    </row>
    <row r="289" spans="1:3">
      <c r="A289" s="104" t="s">
        <v>687</v>
      </c>
      <c r="B289" s="109" t="s">
        <v>688</v>
      </c>
      <c r="C289" s="108"/>
    </row>
    <row r="290" spans="1:3">
      <c r="A290" s="104" t="s">
        <v>689</v>
      </c>
      <c r="B290" s="109" t="s">
        <v>690</v>
      </c>
      <c r="C290" s="108"/>
    </row>
    <row r="291" spans="1:3">
      <c r="A291" s="104" t="s">
        <v>691</v>
      </c>
      <c r="B291" s="109" t="s">
        <v>692</v>
      </c>
      <c r="C291" s="108"/>
    </row>
    <row r="292" spans="1:3">
      <c r="A292" s="104" t="s">
        <v>693</v>
      </c>
      <c r="B292" s="107" t="s">
        <v>694</v>
      </c>
      <c r="C292" s="108">
        <f>SUM(C293)</f>
        <v>0</v>
      </c>
    </row>
    <row r="293" spans="1:3">
      <c r="A293" s="104" t="s">
        <v>695</v>
      </c>
      <c r="B293" s="109" t="s">
        <v>694</v>
      </c>
      <c r="C293" s="108"/>
    </row>
    <row r="294" spans="1:3">
      <c r="A294" s="104" t="s">
        <v>696</v>
      </c>
      <c r="B294" s="107" t="s">
        <v>697</v>
      </c>
      <c r="C294" s="108">
        <f>SUM(C295)</f>
        <v>0</v>
      </c>
    </row>
    <row r="295" spans="1:3">
      <c r="A295" s="104" t="s">
        <v>698</v>
      </c>
      <c r="B295" s="109" t="s">
        <v>697</v>
      </c>
      <c r="C295" s="108"/>
    </row>
    <row r="296" spans="1:3">
      <c r="A296" s="104" t="s">
        <v>699</v>
      </c>
      <c r="B296" s="113" t="s">
        <v>700</v>
      </c>
      <c r="C296" s="108">
        <f>SUM(C297:C303)</f>
        <v>0</v>
      </c>
    </row>
    <row r="297" spans="1:3">
      <c r="A297" s="104" t="s">
        <v>701</v>
      </c>
      <c r="B297" s="112" t="s">
        <v>702</v>
      </c>
      <c r="C297" s="108"/>
    </row>
    <row r="298" spans="1:3">
      <c r="A298" s="104" t="s">
        <v>703</v>
      </c>
      <c r="B298" s="111" t="s">
        <v>704</v>
      </c>
      <c r="C298" s="108"/>
    </row>
    <row r="299" spans="1:3">
      <c r="A299" s="104" t="s">
        <v>705</v>
      </c>
      <c r="B299" s="111" t="s">
        <v>706</v>
      </c>
      <c r="C299" s="108"/>
    </row>
    <row r="300" spans="1:3">
      <c r="A300" s="104" t="s">
        <v>707</v>
      </c>
      <c r="B300" s="111" t="s">
        <v>708</v>
      </c>
      <c r="C300" s="108"/>
    </row>
    <row r="301" spans="1:3">
      <c r="A301" s="104" t="s">
        <v>709</v>
      </c>
      <c r="B301" s="112" t="s">
        <v>710</v>
      </c>
      <c r="C301" s="108"/>
    </row>
    <row r="302" spans="1:3">
      <c r="A302" s="104" t="s">
        <v>711</v>
      </c>
      <c r="B302" s="112" t="s">
        <v>712</v>
      </c>
      <c r="C302" s="108"/>
    </row>
    <row r="303" spans="1:3">
      <c r="A303" s="104" t="s">
        <v>713</v>
      </c>
      <c r="B303" s="112" t="s">
        <v>714</v>
      </c>
      <c r="C303" s="108"/>
    </row>
    <row r="304" spans="1:3">
      <c r="A304" s="104" t="s">
        <v>715</v>
      </c>
      <c r="B304" s="113" t="s">
        <v>716</v>
      </c>
      <c r="C304" s="108">
        <f>SUM(C305)</f>
        <v>0</v>
      </c>
    </row>
    <row r="305" spans="1:3">
      <c r="A305" s="104" t="s">
        <v>717</v>
      </c>
      <c r="B305" s="112" t="s">
        <v>716</v>
      </c>
      <c r="C305" s="108"/>
    </row>
    <row r="306" spans="1:3">
      <c r="A306" s="104" t="s">
        <v>718</v>
      </c>
      <c r="B306" s="115" t="s">
        <v>69</v>
      </c>
      <c r="C306" s="106">
        <f>SUM(C307,C310,C321,C328,C336,C345,C359,C369,C379,C387,C393)</f>
        <v>9725</v>
      </c>
    </row>
    <row r="307" spans="1:3">
      <c r="A307" s="104" t="s">
        <v>719</v>
      </c>
      <c r="B307" s="110" t="s">
        <v>720</v>
      </c>
      <c r="C307" s="108">
        <f>SUM(C308:C309)</f>
        <v>0</v>
      </c>
    </row>
    <row r="308" spans="1:3">
      <c r="A308" s="104" t="s">
        <v>721</v>
      </c>
      <c r="B308" s="111" t="s">
        <v>720</v>
      </c>
      <c r="C308" s="108"/>
    </row>
    <row r="309" spans="1:3">
      <c r="A309" s="104" t="s">
        <v>722</v>
      </c>
      <c r="B309" s="112" t="s">
        <v>723</v>
      </c>
      <c r="C309" s="108"/>
    </row>
    <row r="310" spans="1:3">
      <c r="A310" s="104" t="s">
        <v>724</v>
      </c>
      <c r="B310" s="113" t="s">
        <v>70</v>
      </c>
      <c r="C310" s="108">
        <f>SUM(C311:C320)</f>
        <v>8516</v>
      </c>
    </row>
    <row r="311" spans="1:3">
      <c r="A311" s="104" t="s">
        <v>725</v>
      </c>
      <c r="B311" s="112" t="s">
        <v>47</v>
      </c>
      <c r="C311" s="108">
        <v>8516</v>
      </c>
    </row>
    <row r="312" spans="1:3">
      <c r="A312" s="104" t="s">
        <v>726</v>
      </c>
      <c r="B312" s="112" t="s">
        <v>58</v>
      </c>
      <c r="C312" s="108"/>
    </row>
    <row r="313" spans="1:3">
      <c r="A313" s="104" t="s">
        <v>727</v>
      </c>
      <c r="B313" s="112" t="s">
        <v>271</v>
      </c>
      <c r="C313" s="108"/>
    </row>
    <row r="314" spans="1:3">
      <c r="A314" s="104" t="s">
        <v>728</v>
      </c>
      <c r="B314" s="112" t="s">
        <v>358</v>
      </c>
      <c r="C314" s="108"/>
    </row>
    <row r="315" spans="1:3">
      <c r="A315" s="104" t="s">
        <v>729</v>
      </c>
      <c r="B315" s="112" t="s">
        <v>730</v>
      </c>
      <c r="C315" s="108"/>
    </row>
    <row r="316" spans="1:3">
      <c r="A316" s="104" t="s">
        <v>731</v>
      </c>
      <c r="B316" s="112" t="s">
        <v>732</v>
      </c>
      <c r="C316" s="108"/>
    </row>
    <row r="317" spans="1:3">
      <c r="A317" s="104" t="s">
        <v>733</v>
      </c>
      <c r="B317" s="112" t="s">
        <v>734</v>
      </c>
      <c r="C317" s="108"/>
    </row>
    <row r="318" spans="1:3">
      <c r="A318" s="104" t="s">
        <v>735</v>
      </c>
      <c r="B318" s="112" t="s">
        <v>736</v>
      </c>
      <c r="C318" s="108"/>
    </row>
    <row r="319" spans="1:3">
      <c r="A319" s="104" t="s">
        <v>737</v>
      </c>
      <c r="B319" s="112" t="s">
        <v>66</v>
      </c>
      <c r="C319" s="108"/>
    </row>
    <row r="320" spans="1:3">
      <c r="A320" s="104" t="s">
        <v>738</v>
      </c>
      <c r="B320" s="112" t="s">
        <v>739</v>
      </c>
      <c r="C320" s="108"/>
    </row>
    <row r="321" spans="1:3">
      <c r="A321" s="104" t="s">
        <v>740</v>
      </c>
      <c r="B321" s="110" t="s">
        <v>741</v>
      </c>
      <c r="C321" s="108">
        <f>SUM(C322:C327)</f>
        <v>0</v>
      </c>
    </row>
    <row r="322" spans="1:3">
      <c r="A322" s="104" t="s">
        <v>742</v>
      </c>
      <c r="B322" s="111" t="s">
        <v>47</v>
      </c>
      <c r="C322" s="108"/>
    </row>
    <row r="323" spans="1:3">
      <c r="A323" s="104" t="s">
        <v>743</v>
      </c>
      <c r="B323" s="111" t="s">
        <v>58</v>
      </c>
      <c r="C323" s="108"/>
    </row>
    <row r="324" spans="1:3">
      <c r="A324" s="104" t="s">
        <v>744</v>
      </c>
      <c r="B324" s="112" t="s">
        <v>271</v>
      </c>
      <c r="C324" s="108"/>
    </row>
    <row r="325" spans="1:3">
      <c r="A325" s="104" t="s">
        <v>745</v>
      </c>
      <c r="B325" s="112" t="s">
        <v>746</v>
      </c>
      <c r="C325" s="108"/>
    </row>
    <row r="326" spans="1:3">
      <c r="A326" s="104" t="s">
        <v>747</v>
      </c>
      <c r="B326" s="112" t="s">
        <v>66</v>
      </c>
      <c r="C326" s="108"/>
    </row>
    <row r="327" spans="1:3">
      <c r="A327" s="104" t="s">
        <v>748</v>
      </c>
      <c r="B327" s="109" t="s">
        <v>749</v>
      </c>
      <c r="C327" s="108"/>
    </row>
    <row r="328" spans="1:3">
      <c r="A328" s="104" t="s">
        <v>750</v>
      </c>
      <c r="B328" s="110" t="s">
        <v>751</v>
      </c>
      <c r="C328" s="108">
        <f>SUM(C329:C335)</f>
        <v>0</v>
      </c>
    </row>
    <row r="329" spans="1:3">
      <c r="A329" s="104" t="s">
        <v>752</v>
      </c>
      <c r="B329" s="111" t="s">
        <v>47</v>
      </c>
      <c r="C329" s="108"/>
    </row>
    <row r="330" spans="1:3">
      <c r="A330" s="104" t="s">
        <v>753</v>
      </c>
      <c r="B330" s="111" t="s">
        <v>58</v>
      </c>
      <c r="C330" s="108"/>
    </row>
    <row r="331" spans="1:3">
      <c r="A331" s="104" t="s">
        <v>754</v>
      </c>
      <c r="B331" s="112" t="s">
        <v>271</v>
      </c>
      <c r="C331" s="108"/>
    </row>
    <row r="332" spans="1:3">
      <c r="A332" s="104" t="s">
        <v>755</v>
      </c>
      <c r="B332" s="112" t="s">
        <v>756</v>
      </c>
      <c r="C332" s="108"/>
    </row>
    <row r="333" spans="1:3">
      <c r="A333" s="104" t="s">
        <v>757</v>
      </c>
      <c r="B333" s="112" t="s">
        <v>758</v>
      </c>
      <c r="C333" s="108"/>
    </row>
    <row r="334" spans="1:3">
      <c r="A334" s="104" t="s">
        <v>759</v>
      </c>
      <c r="B334" s="112" t="s">
        <v>66</v>
      </c>
      <c r="C334" s="108"/>
    </row>
    <row r="335" spans="1:3">
      <c r="A335" s="104" t="s">
        <v>760</v>
      </c>
      <c r="B335" s="112" t="s">
        <v>761</v>
      </c>
      <c r="C335" s="108"/>
    </row>
    <row r="336" spans="1:3">
      <c r="A336" s="104" t="s">
        <v>762</v>
      </c>
      <c r="B336" s="107" t="s">
        <v>763</v>
      </c>
      <c r="C336" s="108">
        <f>SUM(C337:C344)</f>
        <v>0</v>
      </c>
    </row>
    <row r="337" spans="1:3">
      <c r="A337" s="104" t="s">
        <v>764</v>
      </c>
      <c r="B337" s="111" t="s">
        <v>47</v>
      </c>
      <c r="C337" s="108"/>
    </row>
    <row r="338" spans="1:3">
      <c r="A338" s="104" t="s">
        <v>765</v>
      </c>
      <c r="B338" s="111" t="s">
        <v>58</v>
      </c>
      <c r="C338" s="108"/>
    </row>
    <row r="339" spans="1:3">
      <c r="A339" s="104" t="s">
        <v>766</v>
      </c>
      <c r="B339" s="111" t="s">
        <v>271</v>
      </c>
      <c r="C339" s="108"/>
    </row>
    <row r="340" spans="1:3">
      <c r="A340" s="104" t="s">
        <v>767</v>
      </c>
      <c r="B340" s="112" t="s">
        <v>768</v>
      </c>
      <c r="C340" s="108"/>
    </row>
    <row r="341" spans="1:3">
      <c r="A341" s="104" t="s">
        <v>769</v>
      </c>
      <c r="B341" s="112" t="s">
        <v>770</v>
      </c>
      <c r="C341" s="108"/>
    </row>
    <row r="342" spans="1:3">
      <c r="A342" s="104" t="s">
        <v>771</v>
      </c>
      <c r="B342" s="112" t="s">
        <v>772</v>
      </c>
      <c r="C342" s="108"/>
    </row>
    <row r="343" spans="1:3">
      <c r="A343" s="104" t="s">
        <v>773</v>
      </c>
      <c r="B343" s="111" t="s">
        <v>66</v>
      </c>
      <c r="C343" s="108"/>
    </row>
    <row r="344" spans="1:3">
      <c r="A344" s="104" t="s">
        <v>774</v>
      </c>
      <c r="B344" s="111" t="s">
        <v>775</v>
      </c>
      <c r="C344" s="108"/>
    </row>
    <row r="345" spans="1:3">
      <c r="A345" s="104" t="s">
        <v>776</v>
      </c>
      <c r="B345" s="110" t="s">
        <v>71</v>
      </c>
      <c r="C345" s="108">
        <f>SUM(C346:C358)</f>
        <v>1209</v>
      </c>
    </row>
    <row r="346" spans="1:3">
      <c r="A346" s="104" t="s">
        <v>777</v>
      </c>
      <c r="B346" s="112" t="s">
        <v>47</v>
      </c>
      <c r="C346" s="108">
        <v>1209</v>
      </c>
    </row>
    <row r="347" spans="1:3">
      <c r="A347" s="104" t="s">
        <v>778</v>
      </c>
      <c r="B347" s="112" t="s">
        <v>58</v>
      </c>
      <c r="C347" s="108"/>
    </row>
    <row r="348" spans="1:3">
      <c r="A348" s="104" t="s">
        <v>779</v>
      </c>
      <c r="B348" s="112" t="s">
        <v>271</v>
      </c>
      <c r="C348" s="108"/>
    </row>
    <row r="349" spans="1:3">
      <c r="A349" s="104" t="s">
        <v>780</v>
      </c>
      <c r="B349" s="109" t="s">
        <v>781</v>
      </c>
      <c r="C349" s="108"/>
    </row>
    <row r="350" spans="1:3">
      <c r="A350" s="104" t="s">
        <v>782</v>
      </c>
      <c r="B350" s="111" t="s">
        <v>783</v>
      </c>
      <c r="C350" s="108"/>
    </row>
    <row r="351" spans="1:3">
      <c r="A351" s="104" t="s">
        <v>784</v>
      </c>
      <c r="B351" s="111" t="s">
        <v>785</v>
      </c>
      <c r="C351" s="108"/>
    </row>
    <row r="352" spans="1:3">
      <c r="A352" s="104" t="s">
        <v>786</v>
      </c>
      <c r="B352" s="111" t="s">
        <v>787</v>
      </c>
      <c r="C352" s="108"/>
    </row>
    <row r="353" spans="1:3">
      <c r="A353" s="104" t="s">
        <v>788</v>
      </c>
      <c r="B353" s="112" t="s">
        <v>789</v>
      </c>
      <c r="C353" s="108"/>
    </row>
    <row r="354" spans="1:3">
      <c r="A354" s="104" t="s">
        <v>790</v>
      </c>
      <c r="B354" s="112" t="s">
        <v>791</v>
      </c>
      <c r="C354" s="108"/>
    </row>
    <row r="355" spans="1:3">
      <c r="A355" s="104" t="s">
        <v>792</v>
      </c>
      <c r="B355" s="112" t="s">
        <v>793</v>
      </c>
      <c r="C355" s="108"/>
    </row>
    <row r="356" spans="1:3">
      <c r="A356" s="104" t="s">
        <v>794</v>
      </c>
      <c r="B356" s="112" t="s">
        <v>358</v>
      </c>
      <c r="C356" s="108"/>
    </row>
    <row r="357" spans="1:3">
      <c r="A357" s="104" t="s">
        <v>795</v>
      </c>
      <c r="B357" s="112" t="s">
        <v>66</v>
      </c>
      <c r="C357" s="108"/>
    </row>
    <row r="358" spans="1:3">
      <c r="A358" s="104" t="s">
        <v>796</v>
      </c>
      <c r="B358" s="111" t="s">
        <v>797</v>
      </c>
      <c r="C358" s="108"/>
    </row>
    <row r="359" spans="1:3">
      <c r="A359" s="104" t="s">
        <v>798</v>
      </c>
      <c r="B359" s="110" t="s">
        <v>799</v>
      </c>
      <c r="C359" s="108">
        <f>SUM(C360:C368)</f>
        <v>0</v>
      </c>
    </row>
    <row r="360" spans="1:3">
      <c r="A360" s="104" t="s">
        <v>800</v>
      </c>
      <c r="B360" s="111" t="s">
        <v>47</v>
      </c>
      <c r="C360" s="108"/>
    </row>
    <row r="361" spans="1:3">
      <c r="A361" s="104" t="s">
        <v>801</v>
      </c>
      <c r="B361" s="112" t="s">
        <v>58</v>
      </c>
      <c r="C361" s="108"/>
    </row>
    <row r="362" spans="1:3">
      <c r="A362" s="104" t="s">
        <v>802</v>
      </c>
      <c r="B362" s="112" t="s">
        <v>271</v>
      </c>
      <c r="C362" s="108"/>
    </row>
    <row r="363" spans="1:3">
      <c r="A363" s="104" t="s">
        <v>803</v>
      </c>
      <c r="B363" s="112" t="s">
        <v>804</v>
      </c>
      <c r="C363" s="108"/>
    </row>
    <row r="364" spans="1:3">
      <c r="A364" s="104" t="s">
        <v>805</v>
      </c>
      <c r="B364" s="109" t="s">
        <v>806</v>
      </c>
      <c r="C364" s="108"/>
    </row>
    <row r="365" spans="1:3">
      <c r="A365" s="104" t="s">
        <v>807</v>
      </c>
      <c r="B365" s="111" t="s">
        <v>808</v>
      </c>
      <c r="C365" s="108"/>
    </row>
    <row r="366" spans="1:3">
      <c r="A366" s="104" t="s">
        <v>809</v>
      </c>
      <c r="B366" s="111" t="s">
        <v>358</v>
      </c>
      <c r="C366" s="108"/>
    </row>
    <row r="367" spans="1:3">
      <c r="A367" s="104" t="s">
        <v>810</v>
      </c>
      <c r="B367" s="111" t="s">
        <v>66</v>
      </c>
      <c r="C367" s="108"/>
    </row>
    <row r="368" spans="1:3">
      <c r="A368" s="104" t="s">
        <v>811</v>
      </c>
      <c r="B368" s="111" t="s">
        <v>812</v>
      </c>
      <c r="C368" s="108"/>
    </row>
    <row r="369" spans="1:3">
      <c r="A369" s="104" t="s">
        <v>813</v>
      </c>
      <c r="B369" s="113" t="s">
        <v>814</v>
      </c>
      <c r="C369" s="108">
        <f>SUM(C370:C378)</f>
        <v>0</v>
      </c>
    </row>
    <row r="370" spans="1:3">
      <c r="A370" s="104" t="s">
        <v>815</v>
      </c>
      <c r="B370" s="112" t="s">
        <v>47</v>
      </c>
      <c r="C370" s="108"/>
    </row>
    <row r="371" spans="1:3">
      <c r="A371" s="104" t="s">
        <v>816</v>
      </c>
      <c r="B371" s="112" t="s">
        <v>58</v>
      </c>
      <c r="C371" s="108"/>
    </row>
    <row r="372" spans="1:3">
      <c r="A372" s="104" t="s">
        <v>817</v>
      </c>
      <c r="B372" s="111" t="s">
        <v>271</v>
      </c>
      <c r="C372" s="108"/>
    </row>
    <row r="373" spans="1:3">
      <c r="A373" s="104" t="s">
        <v>818</v>
      </c>
      <c r="B373" s="111" t="s">
        <v>819</v>
      </c>
      <c r="C373" s="108"/>
    </row>
    <row r="374" spans="1:3">
      <c r="A374" s="104" t="s">
        <v>820</v>
      </c>
      <c r="B374" s="111" t="s">
        <v>821</v>
      </c>
      <c r="C374" s="108"/>
    </row>
    <row r="375" spans="1:3">
      <c r="A375" s="104" t="s">
        <v>822</v>
      </c>
      <c r="B375" s="112" t="s">
        <v>823</v>
      </c>
      <c r="C375" s="108"/>
    </row>
    <row r="376" spans="1:3">
      <c r="A376" s="104" t="s">
        <v>824</v>
      </c>
      <c r="B376" s="112" t="s">
        <v>358</v>
      </c>
      <c r="C376" s="108"/>
    </row>
    <row r="377" spans="1:3">
      <c r="A377" s="104" t="s">
        <v>825</v>
      </c>
      <c r="B377" s="112" t="s">
        <v>66</v>
      </c>
      <c r="C377" s="108"/>
    </row>
    <row r="378" spans="1:3">
      <c r="A378" s="104" t="s">
        <v>826</v>
      </c>
      <c r="B378" s="112" t="s">
        <v>827</v>
      </c>
      <c r="C378" s="108"/>
    </row>
    <row r="379" spans="1:3">
      <c r="A379" s="104" t="s">
        <v>828</v>
      </c>
      <c r="B379" s="107" t="s">
        <v>829</v>
      </c>
      <c r="C379" s="108">
        <f>SUM(C380:C386)</f>
        <v>0</v>
      </c>
    </row>
    <row r="380" spans="1:3">
      <c r="A380" s="104" t="s">
        <v>830</v>
      </c>
      <c r="B380" s="111" t="s">
        <v>47</v>
      </c>
      <c r="C380" s="108"/>
    </row>
    <row r="381" spans="1:3">
      <c r="A381" s="104" t="s">
        <v>831</v>
      </c>
      <c r="B381" s="111" t="s">
        <v>58</v>
      </c>
      <c r="C381" s="108"/>
    </row>
    <row r="382" spans="1:3">
      <c r="A382" s="104" t="s">
        <v>832</v>
      </c>
      <c r="B382" s="111" t="s">
        <v>271</v>
      </c>
      <c r="C382" s="108"/>
    </row>
    <row r="383" spans="1:3">
      <c r="A383" s="104" t="s">
        <v>833</v>
      </c>
      <c r="B383" s="112" t="s">
        <v>834</v>
      </c>
      <c r="C383" s="108"/>
    </row>
    <row r="384" spans="1:3">
      <c r="A384" s="104" t="s">
        <v>835</v>
      </c>
      <c r="B384" s="112" t="s">
        <v>836</v>
      </c>
      <c r="C384" s="108"/>
    </row>
    <row r="385" spans="1:3">
      <c r="A385" s="104" t="s">
        <v>837</v>
      </c>
      <c r="B385" s="112" t="s">
        <v>66</v>
      </c>
      <c r="C385" s="108"/>
    </row>
    <row r="386" spans="1:3">
      <c r="A386" s="104" t="s">
        <v>838</v>
      </c>
      <c r="B386" s="111" t="s">
        <v>839</v>
      </c>
      <c r="C386" s="108"/>
    </row>
    <row r="387" spans="1:3">
      <c r="A387" s="104" t="s">
        <v>840</v>
      </c>
      <c r="B387" s="110" t="s">
        <v>841</v>
      </c>
      <c r="C387" s="108">
        <f>SUM(C388:C392)</f>
        <v>0</v>
      </c>
    </row>
    <row r="388" spans="1:3">
      <c r="A388" s="104" t="s">
        <v>842</v>
      </c>
      <c r="B388" s="111" t="s">
        <v>47</v>
      </c>
      <c r="C388" s="108"/>
    </row>
    <row r="389" spans="1:3">
      <c r="A389" s="104" t="s">
        <v>843</v>
      </c>
      <c r="B389" s="112" t="s">
        <v>58</v>
      </c>
      <c r="C389" s="108"/>
    </row>
    <row r="390" spans="1:3">
      <c r="A390" s="104" t="s">
        <v>844</v>
      </c>
      <c r="B390" s="111" t="s">
        <v>358</v>
      </c>
      <c r="C390" s="108"/>
    </row>
    <row r="391" spans="1:3">
      <c r="A391" s="104" t="s">
        <v>845</v>
      </c>
      <c r="B391" s="112" t="s">
        <v>846</v>
      </c>
      <c r="C391" s="108"/>
    </row>
    <row r="392" spans="1:3">
      <c r="A392" s="104" t="s">
        <v>847</v>
      </c>
      <c r="B392" s="111" t="s">
        <v>848</v>
      </c>
      <c r="C392" s="108"/>
    </row>
    <row r="393" spans="1:3">
      <c r="A393" s="104" t="s">
        <v>849</v>
      </c>
      <c r="B393" s="110" t="s">
        <v>850</v>
      </c>
      <c r="C393" s="108">
        <f>SUM(C394:C395)</f>
        <v>0</v>
      </c>
    </row>
    <row r="394" spans="1:3">
      <c r="A394" s="104" t="s">
        <v>851</v>
      </c>
      <c r="B394" s="111" t="s">
        <v>852</v>
      </c>
      <c r="C394" s="108"/>
    </row>
    <row r="395" spans="1:3">
      <c r="A395" s="104" t="s">
        <v>853</v>
      </c>
      <c r="B395" s="111" t="s">
        <v>850</v>
      </c>
      <c r="C395" s="108"/>
    </row>
    <row r="396" spans="1:3">
      <c r="A396" s="104" t="s">
        <v>854</v>
      </c>
      <c r="B396" s="115" t="s">
        <v>72</v>
      </c>
      <c r="C396" s="106">
        <f>SUM(C397,C402,C409,C415,C421,C425,C429,C433,C439,,C446)</f>
        <v>58621</v>
      </c>
    </row>
    <row r="397" spans="1:3">
      <c r="A397" s="104" t="s">
        <v>855</v>
      </c>
      <c r="B397" s="113" t="s">
        <v>73</v>
      </c>
      <c r="C397" s="108">
        <f>SUM(C398:C401)</f>
        <v>231</v>
      </c>
    </row>
    <row r="398" spans="1:3">
      <c r="A398" s="104" t="s">
        <v>856</v>
      </c>
      <c r="B398" s="111" t="s">
        <v>47</v>
      </c>
      <c r="C398" s="108">
        <v>214</v>
      </c>
    </row>
    <row r="399" spans="1:3">
      <c r="A399" s="104" t="s">
        <v>857</v>
      </c>
      <c r="B399" s="111" t="s">
        <v>58</v>
      </c>
      <c r="C399" s="108">
        <v>17</v>
      </c>
    </row>
    <row r="400" spans="1:3">
      <c r="A400" s="104" t="s">
        <v>858</v>
      </c>
      <c r="B400" s="111" t="s">
        <v>271</v>
      </c>
      <c r="C400" s="108"/>
    </row>
    <row r="401" spans="1:3">
      <c r="A401" s="104" t="s">
        <v>859</v>
      </c>
      <c r="B401" s="112" t="s">
        <v>860</v>
      </c>
      <c r="C401" s="108"/>
    </row>
    <row r="402" spans="1:3">
      <c r="A402" s="104" t="s">
        <v>861</v>
      </c>
      <c r="B402" s="110" t="s">
        <v>74</v>
      </c>
      <c r="C402" s="108">
        <f>SUM(C403:C408)</f>
        <v>56473</v>
      </c>
    </row>
    <row r="403" spans="1:3">
      <c r="A403" s="104" t="s">
        <v>862</v>
      </c>
      <c r="B403" s="111" t="s">
        <v>75</v>
      </c>
      <c r="C403" s="108">
        <f>874+518-999</f>
        <v>393</v>
      </c>
    </row>
    <row r="404" spans="1:3">
      <c r="A404" s="104" t="s">
        <v>863</v>
      </c>
      <c r="B404" s="111" t="s">
        <v>76</v>
      </c>
      <c r="C404" s="108">
        <f>5485+32373-5962</f>
        <v>31896</v>
      </c>
    </row>
    <row r="405" spans="1:3">
      <c r="A405" s="104" t="s">
        <v>864</v>
      </c>
      <c r="B405" s="112" t="s">
        <v>77</v>
      </c>
      <c r="C405" s="108">
        <v>24184</v>
      </c>
    </row>
    <row r="406" spans="1:3">
      <c r="A406" s="104" t="s">
        <v>865</v>
      </c>
      <c r="B406" s="112" t="s">
        <v>866</v>
      </c>
      <c r="C406" s="108"/>
    </row>
    <row r="407" spans="1:3">
      <c r="A407" s="104" t="s">
        <v>867</v>
      </c>
      <c r="B407" s="112" t="s">
        <v>868</v>
      </c>
      <c r="C407" s="108"/>
    </row>
    <row r="408" spans="1:3">
      <c r="A408" s="104" t="s">
        <v>869</v>
      </c>
      <c r="B408" s="111" t="s">
        <v>870</v>
      </c>
      <c r="C408" s="108"/>
    </row>
    <row r="409" spans="1:3">
      <c r="A409" s="104" t="s">
        <v>871</v>
      </c>
      <c r="B409" s="110" t="s">
        <v>78</v>
      </c>
      <c r="C409" s="108">
        <f>SUM(C410:C414)</f>
        <v>505</v>
      </c>
    </row>
    <row r="410" spans="1:3">
      <c r="A410" s="104" t="s">
        <v>872</v>
      </c>
      <c r="B410" s="111" t="s">
        <v>873</v>
      </c>
      <c r="C410" s="108"/>
    </row>
    <row r="411" spans="1:3">
      <c r="A411" s="104" t="s">
        <v>874</v>
      </c>
      <c r="B411" s="111" t="s">
        <v>79</v>
      </c>
      <c r="C411" s="108">
        <f>223+527-245</f>
        <v>505</v>
      </c>
    </row>
    <row r="412" spans="1:3">
      <c r="A412" s="104" t="s">
        <v>875</v>
      </c>
      <c r="B412" s="111" t="s">
        <v>876</v>
      </c>
      <c r="C412" s="108"/>
    </row>
    <row r="413" spans="1:3">
      <c r="A413" s="104" t="s">
        <v>877</v>
      </c>
      <c r="B413" s="112" t="s">
        <v>878</v>
      </c>
      <c r="C413" s="108"/>
    </row>
    <row r="414" spans="1:3">
      <c r="A414" s="104" t="s">
        <v>879</v>
      </c>
      <c r="B414" s="112" t="s">
        <v>880</v>
      </c>
      <c r="C414" s="108"/>
    </row>
    <row r="415" spans="1:3">
      <c r="A415" s="104" t="s">
        <v>881</v>
      </c>
      <c r="B415" s="107" t="s">
        <v>882</v>
      </c>
      <c r="C415" s="108">
        <f>SUM(C416:C420)</f>
        <v>0</v>
      </c>
    </row>
    <row r="416" spans="1:3">
      <c r="A416" s="104" t="s">
        <v>883</v>
      </c>
      <c r="B416" s="111" t="s">
        <v>884</v>
      </c>
      <c r="C416" s="108"/>
    </row>
    <row r="417" spans="1:3">
      <c r="A417" s="104" t="s">
        <v>885</v>
      </c>
      <c r="B417" s="111" t="s">
        <v>886</v>
      </c>
      <c r="C417" s="108"/>
    </row>
    <row r="418" spans="1:3">
      <c r="A418" s="104" t="s">
        <v>887</v>
      </c>
      <c r="B418" s="111" t="s">
        <v>888</v>
      </c>
      <c r="C418" s="108"/>
    </row>
    <row r="419" spans="1:3">
      <c r="A419" s="104" t="s">
        <v>889</v>
      </c>
      <c r="B419" s="112" t="s">
        <v>890</v>
      </c>
      <c r="C419" s="108"/>
    </row>
    <row r="420" spans="1:3">
      <c r="A420" s="104" t="s">
        <v>891</v>
      </c>
      <c r="B420" s="112" t="s">
        <v>892</v>
      </c>
      <c r="C420" s="108"/>
    </row>
    <row r="421" spans="1:3">
      <c r="A421" s="104" t="s">
        <v>893</v>
      </c>
      <c r="B421" s="113" t="s">
        <v>80</v>
      </c>
      <c r="C421" s="108">
        <f>SUM(C422:C424)</f>
        <v>142</v>
      </c>
    </row>
    <row r="422" spans="1:3">
      <c r="A422" s="104" t="s">
        <v>894</v>
      </c>
      <c r="B422" s="111" t="s">
        <v>81</v>
      </c>
      <c r="C422" s="108">
        <v>142</v>
      </c>
    </row>
    <row r="423" spans="1:3">
      <c r="A423" s="104" t="s">
        <v>895</v>
      </c>
      <c r="B423" s="111" t="s">
        <v>896</v>
      </c>
      <c r="C423" s="108"/>
    </row>
    <row r="424" spans="1:3">
      <c r="A424" s="104" t="s">
        <v>897</v>
      </c>
      <c r="B424" s="111" t="s">
        <v>898</v>
      </c>
      <c r="C424" s="108"/>
    </row>
    <row r="425" spans="1:3">
      <c r="A425" s="104" t="s">
        <v>899</v>
      </c>
      <c r="B425" s="113" t="s">
        <v>900</v>
      </c>
      <c r="C425" s="108">
        <f>SUM(C426:C428)</f>
        <v>0</v>
      </c>
    </row>
    <row r="426" spans="1:3">
      <c r="A426" s="104" t="s">
        <v>901</v>
      </c>
      <c r="B426" s="112" t="s">
        <v>902</v>
      </c>
      <c r="C426" s="108"/>
    </row>
    <row r="427" spans="1:3">
      <c r="A427" s="104" t="s">
        <v>903</v>
      </c>
      <c r="B427" s="112" t="s">
        <v>904</v>
      </c>
      <c r="C427" s="108"/>
    </row>
    <row r="428" spans="1:3">
      <c r="A428" s="104" t="s">
        <v>905</v>
      </c>
      <c r="B428" s="109" t="s">
        <v>906</v>
      </c>
      <c r="C428" s="108"/>
    </row>
    <row r="429" spans="1:3">
      <c r="A429" s="104" t="s">
        <v>907</v>
      </c>
      <c r="B429" s="110" t="s">
        <v>82</v>
      </c>
      <c r="C429" s="108">
        <f>SUM(C430:C432)</f>
        <v>378</v>
      </c>
    </row>
    <row r="430" spans="1:3">
      <c r="A430" s="104" t="s">
        <v>908</v>
      </c>
      <c r="B430" s="111" t="s">
        <v>83</v>
      </c>
      <c r="C430" s="108">
        <f>27+378-27</f>
        <v>378</v>
      </c>
    </row>
    <row r="431" spans="1:3">
      <c r="A431" s="104" t="s">
        <v>909</v>
      </c>
      <c r="B431" s="111" t="s">
        <v>910</v>
      </c>
      <c r="C431" s="108"/>
    </row>
    <row r="432" spans="1:3">
      <c r="A432" s="104" t="s">
        <v>911</v>
      </c>
      <c r="B432" s="112" t="s">
        <v>912</v>
      </c>
      <c r="C432" s="108"/>
    </row>
    <row r="433" spans="1:3">
      <c r="A433" s="104" t="s">
        <v>913</v>
      </c>
      <c r="B433" s="113" t="s">
        <v>84</v>
      </c>
      <c r="C433" s="108">
        <f>SUM(C434:C438)</f>
        <v>654</v>
      </c>
    </row>
    <row r="434" spans="1:3">
      <c r="A434" s="104" t="s">
        <v>914</v>
      </c>
      <c r="B434" s="112" t="s">
        <v>85</v>
      </c>
      <c r="C434" s="108">
        <v>654</v>
      </c>
    </row>
    <row r="435" spans="1:3">
      <c r="A435" s="104" t="s">
        <v>915</v>
      </c>
      <c r="B435" s="111" t="s">
        <v>916</v>
      </c>
      <c r="C435" s="108"/>
    </row>
    <row r="436" spans="1:3">
      <c r="A436" s="104" t="s">
        <v>917</v>
      </c>
      <c r="B436" s="111" t="s">
        <v>918</v>
      </c>
      <c r="C436" s="108"/>
    </row>
    <row r="437" spans="1:3">
      <c r="A437" s="104" t="s">
        <v>919</v>
      </c>
      <c r="B437" s="111" t="s">
        <v>920</v>
      </c>
      <c r="C437" s="108"/>
    </row>
    <row r="438" spans="1:3">
      <c r="A438" s="104" t="s">
        <v>921</v>
      </c>
      <c r="B438" s="111" t="s">
        <v>922</v>
      </c>
      <c r="C438" s="108"/>
    </row>
    <row r="439" spans="1:3">
      <c r="A439" s="104" t="s">
        <v>923</v>
      </c>
      <c r="B439" s="110" t="s">
        <v>924</v>
      </c>
      <c r="C439" s="108">
        <f>SUM(C440:C445)</f>
        <v>0</v>
      </c>
    </row>
    <row r="440" spans="1:3">
      <c r="A440" s="104" t="s">
        <v>925</v>
      </c>
      <c r="B440" s="112" t="s">
        <v>926</v>
      </c>
      <c r="C440" s="108"/>
    </row>
    <row r="441" spans="1:3">
      <c r="A441" s="104" t="s">
        <v>927</v>
      </c>
      <c r="B441" s="112" t="s">
        <v>928</v>
      </c>
      <c r="C441" s="108"/>
    </row>
    <row r="442" spans="1:3">
      <c r="A442" s="104" t="s">
        <v>929</v>
      </c>
      <c r="B442" s="112" t="s">
        <v>930</v>
      </c>
      <c r="C442" s="108"/>
    </row>
    <row r="443" spans="1:3">
      <c r="A443" s="104" t="s">
        <v>931</v>
      </c>
      <c r="B443" s="109" t="s">
        <v>932</v>
      </c>
      <c r="C443" s="108"/>
    </row>
    <row r="444" spans="1:3">
      <c r="A444" s="104" t="s">
        <v>933</v>
      </c>
      <c r="B444" s="111" t="s">
        <v>934</v>
      </c>
      <c r="C444" s="108"/>
    </row>
    <row r="445" spans="1:3">
      <c r="A445" s="104" t="s">
        <v>935</v>
      </c>
      <c r="B445" s="111" t="s">
        <v>936</v>
      </c>
      <c r="C445" s="108"/>
    </row>
    <row r="446" spans="1:3">
      <c r="A446" s="104" t="s">
        <v>937</v>
      </c>
      <c r="B446" s="110" t="s">
        <v>86</v>
      </c>
      <c r="C446" s="108">
        <f>SUM(C447)</f>
        <v>238</v>
      </c>
    </row>
    <row r="447" spans="1:3">
      <c r="A447" s="104" t="s">
        <v>938</v>
      </c>
      <c r="B447" s="111" t="s">
        <v>86</v>
      </c>
      <c r="C447" s="108">
        <v>238</v>
      </c>
    </row>
    <row r="448" spans="1:3">
      <c r="A448" s="104" t="s">
        <v>939</v>
      </c>
      <c r="B448" s="115" t="s">
        <v>87</v>
      </c>
      <c r="C448" s="106">
        <f>SUM(C449,C454,C463,C469,C474,C479,C484,C491,C495,C499)</f>
        <v>0</v>
      </c>
    </row>
    <row r="449" spans="1:3">
      <c r="A449" s="104" t="s">
        <v>940</v>
      </c>
      <c r="B449" s="113" t="s">
        <v>941</v>
      </c>
      <c r="C449" s="108">
        <f>SUM(C450:C453)</f>
        <v>0</v>
      </c>
    </row>
    <row r="450" spans="1:3">
      <c r="A450" s="104" t="s">
        <v>942</v>
      </c>
      <c r="B450" s="111" t="s">
        <v>47</v>
      </c>
      <c r="C450" s="108"/>
    </row>
    <row r="451" spans="1:3">
      <c r="A451" s="104" t="s">
        <v>943</v>
      </c>
      <c r="B451" s="111" t="s">
        <v>58</v>
      </c>
      <c r="C451" s="108"/>
    </row>
    <row r="452" spans="1:3">
      <c r="A452" s="104" t="s">
        <v>944</v>
      </c>
      <c r="B452" s="111" t="s">
        <v>271</v>
      </c>
      <c r="C452" s="108"/>
    </row>
    <row r="453" spans="1:3">
      <c r="A453" s="104" t="s">
        <v>945</v>
      </c>
      <c r="B453" s="112" t="s">
        <v>946</v>
      </c>
      <c r="C453" s="108"/>
    </row>
    <row r="454" spans="1:3">
      <c r="A454" s="104" t="s">
        <v>947</v>
      </c>
      <c r="B454" s="110" t="s">
        <v>948</v>
      </c>
      <c r="C454" s="108">
        <f>SUM(C455:C462)</f>
        <v>0</v>
      </c>
    </row>
    <row r="455" spans="1:3">
      <c r="A455" s="104" t="s">
        <v>949</v>
      </c>
      <c r="B455" s="111" t="s">
        <v>950</v>
      </c>
      <c r="C455" s="108"/>
    </row>
    <row r="456" spans="1:3">
      <c r="A456" s="104" t="s">
        <v>951</v>
      </c>
      <c r="B456" s="109" t="s">
        <v>952</v>
      </c>
      <c r="C456" s="108"/>
    </row>
    <row r="457" spans="1:3">
      <c r="A457" s="104" t="s">
        <v>953</v>
      </c>
      <c r="B457" s="111" t="s">
        <v>954</v>
      </c>
      <c r="C457" s="108"/>
    </row>
    <row r="458" spans="1:3">
      <c r="A458" s="104" t="s">
        <v>955</v>
      </c>
      <c r="B458" s="111" t="s">
        <v>956</v>
      </c>
      <c r="C458" s="108"/>
    </row>
    <row r="459" spans="1:3">
      <c r="A459" s="104" t="s">
        <v>957</v>
      </c>
      <c r="B459" s="111" t="s">
        <v>958</v>
      </c>
      <c r="C459" s="108"/>
    </row>
    <row r="460" spans="1:3">
      <c r="A460" s="104" t="s">
        <v>959</v>
      </c>
      <c r="B460" s="112" t="s">
        <v>960</v>
      </c>
      <c r="C460" s="108"/>
    </row>
    <row r="461" spans="1:3">
      <c r="A461" s="104" t="s">
        <v>961</v>
      </c>
      <c r="B461" s="112" t="s">
        <v>962</v>
      </c>
      <c r="C461" s="108"/>
    </row>
    <row r="462" spans="1:3">
      <c r="A462" s="104" t="s">
        <v>963</v>
      </c>
      <c r="B462" s="112" t="s">
        <v>964</v>
      </c>
      <c r="C462" s="108"/>
    </row>
    <row r="463" spans="1:3">
      <c r="A463" s="104" t="s">
        <v>965</v>
      </c>
      <c r="B463" s="113" t="s">
        <v>966</v>
      </c>
      <c r="C463" s="108">
        <f>SUM(C464:C468)</f>
        <v>0</v>
      </c>
    </row>
    <row r="464" spans="1:3">
      <c r="A464" s="104" t="s">
        <v>967</v>
      </c>
      <c r="B464" s="111" t="s">
        <v>950</v>
      </c>
      <c r="C464" s="108"/>
    </row>
    <row r="465" spans="1:3">
      <c r="A465" s="104" t="s">
        <v>968</v>
      </c>
      <c r="B465" s="111" t="s">
        <v>969</v>
      </c>
      <c r="C465" s="108"/>
    </row>
    <row r="466" spans="1:3">
      <c r="A466" s="104" t="s">
        <v>970</v>
      </c>
      <c r="B466" s="111" t="s">
        <v>971</v>
      </c>
      <c r="C466" s="108"/>
    </row>
    <row r="467" spans="1:3">
      <c r="A467" s="104" t="s">
        <v>972</v>
      </c>
      <c r="B467" s="112" t="s">
        <v>973</v>
      </c>
      <c r="C467" s="108"/>
    </row>
    <row r="468" spans="1:3">
      <c r="A468" s="104" t="s">
        <v>974</v>
      </c>
      <c r="B468" s="112" t="s">
        <v>975</v>
      </c>
      <c r="C468" s="108"/>
    </row>
    <row r="469" spans="1:3">
      <c r="A469" s="104" t="s">
        <v>976</v>
      </c>
      <c r="B469" s="113" t="s">
        <v>977</v>
      </c>
      <c r="C469" s="108">
        <f>SUM(C470:C473)</f>
        <v>0</v>
      </c>
    </row>
    <row r="470" spans="1:3">
      <c r="A470" s="104" t="s">
        <v>978</v>
      </c>
      <c r="B470" s="109" t="s">
        <v>950</v>
      </c>
      <c r="C470" s="108"/>
    </row>
    <row r="471" spans="1:3">
      <c r="A471" s="104" t="s">
        <v>979</v>
      </c>
      <c r="B471" s="111" t="s">
        <v>980</v>
      </c>
      <c r="C471" s="108"/>
    </row>
    <row r="472" spans="1:3">
      <c r="A472" s="104" t="s">
        <v>981</v>
      </c>
      <c r="B472" s="111" t="s">
        <v>982</v>
      </c>
      <c r="C472" s="108"/>
    </row>
    <row r="473" spans="1:3">
      <c r="A473" s="104" t="s">
        <v>983</v>
      </c>
      <c r="B473" s="112" t="s">
        <v>984</v>
      </c>
      <c r="C473" s="108"/>
    </row>
    <row r="474" spans="1:3">
      <c r="A474" s="104" t="s">
        <v>985</v>
      </c>
      <c r="B474" s="113" t="s">
        <v>986</v>
      </c>
      <c r="C474" s="108">
        <f>SUM(C475:C478)</f>
        <v>0</v>
      </c>
    </row>
    <row r="475" spans="1:3">
      <c r="A475" s="104" t="s">
        <v>987</v>
      </c>
      <c r="B475" s="112" t="s">
        <v>950</v>
      </c>
      <c r="C475" s="108"/>
    </row>
    <row r="476" spans="1:3">
      <c r="A476" s="104" t="s">
        <v>988</v>
      </c>
      <c r="B476" s="111" t="s">
        <v>989</v>
      </c>
      <c r="C476" s="108"/>
    </row>
    <row r="477" spans="1:3">
      <c r="A477" s="104" t="s">
        <v>990</v>
      </c>
      <c r="B477" s="111" t="s">
        <v>991</v>
      </c>
      <c r="C477" s="108"/>
    </row>
    <row r="478" spans="1:3">
      <c r="A478" s="104" t="s">
        <v>992</v>
      </c>
      <c r="B478" s="111" t="s">
        <v>993</v>
      </c>
      <c r="C478" s="108"/>
    </row>
    <row r="479" spans="1:3">
      <c r="A479" s="104" t="s">
        <v>994</v>
      </c>
      <c r="B479" s="113" t="s">
        <v>995</v>
      </c>
      <c r="C479" s="108">
        <f>SUM(C480:C483)</f>
        <v>0</v>
      </c>
    </row>
    <row r="480" spans="1:3">
      <c r="A480" s="104" t="s">
        <v>996</v>
      </c>
      <c r="B480" s="112" t="s">
        <v>997</v>
      </c>
      <c r="C480" s="108"/>
    </row>
    <row r="481" spans="1:3">
      <c r="A481" s="104" t="s">
        <v>998</v>
      </c>
      <c r="B481" s="112" t="s">
        <v>999</v>
      </c>
      <c r="C481" s="108"/>
    </row>
    <row r="482" spans="1:3">
      <c r="A482" s="104" t="s">
        <v>1000</v>
      </c>
      <c r="B482" s="112" t="s">
        <v>1001</v>
      </c>
      <c r="C482" s="108"/>
    </row>
    <row r="483" spans="1:3">
      <c r="A483" s="104" t="s">
        <v>1002</v>
      </c>
      <c r="B483" s="112" t="s">
        <v>1003</v>
      </c>
      <c r="C483" s="108"/>
    </row>
    <row r="484" spans="1:3">
      <c r="A484" s="104" t="s">
        <v>1004</v>
      </c>
      <c r="B484" s="110" t="s">
        <v>88</v>
      </c>
      <c r="C484" s="108">
        <f>SUM(C485:C490)</f>
        <v>0</v>
      </c>
    </row>
    <row r="485" spans="1:3">
      <c r="A485" s="104" t="s">
        <v>1005</v>
      </c>
      <c r="B485" s="111" t="s">
        <v>950</v>
      </c>
      <c r="C485" s="108"/>
    </row>
    <row r="486" spans="1:3">
      <c r="A486" s="104" t="s">
        <v>1006</v>
      </c>
      <c r="B486" s="112" t="s">
        <v>1007</v>
      </c>
      <c r="C486" s="108"/>
    </row>
    <row r="487" spans="1:3">
      <c r="A487" s="104" t="s">
        <v>1008</v>
      </c>
      <c r="B487" s="112" t="s">
        <v>1009</v>
      </c>
      <c r="C487" s="108"/>
    </row>
    <row r="488" spans="1:3">
      <c r="A488" s="104" t="s">
        <v>1010</v>
      </c>
      <c r="B488" s="112" t="s">
        <v>1011</v>
      </c>
      <c r="C488" s="108"/>
    </row>
    <row r="489" spans="1:3">
      <c r="A489" s="104" t="s">
        <v>1012</v>
      </c>
      <c r="B489" s="111" t="s">
        <v>1013</v>
      </c>
      <c r="C489" s="108"/>
    </row>
    <row r="490" spans="1:3">
      <c r="A490" s="104" t="s">
        <v>1014</v>
      </c>
      <c r="B490" s="111" t="s">
        <v>89</v>
      </c>
      <c r="C490" s="108"/>
    </row>
    <row r="491" spans="1:3">
      <c r="A491" s="104" t="s">
        <v>1015</v>
      </c>
      <c r="B491" s="110" t="s">
        <v>1016</v>
      </c>
      <c r="C491" s="108">
        <f>SUM(C492:C494)</f>
        <v>0</v>
      </c>
    </row>
    <row r="492" spans="1:3">
      <c r="A492" s="104" t="s">
        <v>1017</v>
      </c>
      <c r="B492" s="112" t="s">
        <v>1018</v>
      </c>
      <c r="C492" s="108"/>
    </row>
    <row r="493" spans="1:3">
      <c r="A493" s="104" t="s">
        <v>1019</v>
      </c>
      <c r="B493" s="112" t="s">
        <v>1020</v>
      </c>
      <c r="C493" s="108"/>
    </row>
    <row r="494" spans="1:3">
      <c r="A494" s="104" t="s">
        <v>1021</v>
      </c>
      <c r="B494" s="112" t="s">
        <v>1022</v>
      </c>
      <c r="C494" s="108"/>
    </row>
    <row r="495" spans="1:3">
      <c r="A495" s="104" t="s">
        <v>1023</v>
      </c>
      <c r="B495" s="107" t="s">
        <v>1024</v>
      </c>
      <c r="C495" s="108">
        <f>SUM(C496:C498)</f>
        <v>0</v>
      </c>
    </row>
    <row r="496" spans="1:3">
      <c r="A496" s="104" t="s">
        <v>1025</v>
      </c>
      <c r="B496" s="112" t="s">
        <v>1026</v>
      </c>
      <c r="C496" s="108"/>
    </row>
    <row r="497" spans="1:3">
      <c r="A497" s="104" t="s">
        <v>1027</v>
      </c>
      <c r="B497" s="112" t="s">
        <v>1028</v>
      </c>
      <c r="C497" s="108"/>
    </row>
    <row r="498" spans="1:3">
      <c r="A498" s="104" t="s">
        <v>1029</v>
      </c>
      <c r="B498" s="112" t="s">
        <v>1030</v>
      </c>
      <c r="C498" s="108"/>
    </row>
    <row r="499" spans="1:3">
      <c r="A499" s="104" t="s">
        <v>1031</v>
      </c>
      <c r="B499" s="110" t="s">
        <v>1032</v>
      </c>
      <c r="C499" s="108">
        <f>SUM(C500:C503)</f>
        <v>0</v>
      </c>
    </row>
    <row r="500" spans="1:3">
      <c r="A500" s="104" t="s">
        <v>1033</v>
      </c>
      <c r="B500" s="111" t="s">
        <v>1034</v>
      </c>
      <c r="C500" s="108"/>
    </row>
    <row r="501" spans="1:3">
      <c r="A501" s="104" t="s">
        <v>1035</v>
      </c>
      <c r="B501" s="112" t="s">
        <v>1036</v>
      </c>
      <c r="C501" s="108"/>
    </row>
    <row r="502" spans="1:3">
      <c r="A502" s="104" t="s">
        <v>1037</v>
      </c>
      <c r="B502" s="112" t="s">
        <v>1038</v>
      </c>
      <c r="C502" s="108"/>
    </row>
    <row r="503" spans="1:3">
      <c r="A503" s="104" t="s">
        <v>1039</v>
      </c>
      <c r="B503" s="112" t="s">
        <v>1032</v>
      </c>
      <c r="C503" s="108"/>
    </row>
    <row r="504" spans="1:3">
      <c r="A504" s="104" t="s">
        <v>1040</v>
      </c>
      <c r="B504" s="115" t="s">
        <v>90</v>
      </c>
      <c r="C504" s="106">
        <f>SUM(C505,C521,C529,C540,C549,C557)</f>
        <v>962</v>
      </c>
    </row>
    <row r="505" spans="1:3">
      <c r="A505" s="104" t="s">
        <v>1041</v>
      </c>
      <c r="B505" s="107" t="s">
        <v>91</v>
      </c>
      <c r="C505" s="108">
        <f>SUM(C506:C520)</f>
        <v>841</v>
      </c>
    </row>
    <row r="506" spans="1:3">
      <c r="A506" s="104" t="s">
        <v>1042</v>
      </c>
      <c r="B506" s="109" t="s">
        <v>47</v>
      </c>
      <c r="C506" s="108">
        <v>185</v>
      </c>
    </row>
    <row r="507" spans="1:3">
      <c r="A507" s="104" t="s">
        <v>1043</v>
      </c>
      <c r="B507" s="109" t="s">
        <v>58</v>
      </c>
      <c r="C507" s="108"/>
    </row>
    <row r="508" spans="1:3">
      <c r="A508" s="104" t="s">
        <v>1044</v>
      </c>
      <c r="B508" s="109" t="s">
        <v>271</v>
      </c>
      <c r="C508" s="108"/>
    </row>
    <row r="509" spans="1:3">
      <c r="A509" s="104" t="s">
        <v>1045</v>
      </c>
      <c r="B509" s="109" t="s">
        <v>92</v>
      </c>
      <c r="C509" s="108">
        <v>329</v>
      </c>
    </row>
    <row r="510" spans="1:3">
      <c r="A510" s="104" t="s">
        <v>1046</v>
      </c>
      <c r="B510" s="109" t="s">
        <v>1047</v>
      </c>
      <c r="C510" s="108"/>
    </row>
    <row r="511" spans="1:3">
      <c r="A511" s="104" t="s">
        <v>1048</v>
      </c>
      <c r="B511" s="109" t="s">
        <v>1049</v>
      </c>
      <c r="C511" s="108"/>
    </row>
    <row r="512" spans="1:3">
      <c r="A512" s="104" t="s">
        <v>1050</v>
      </c>
      <c r="B512" s="109" t="s">
        <v>93</v>
      </c>
      <c r="C512" s="108">
        <v>123</v>
      </c>
    </row>
    <row r="513" spans="1:3">
      <c r="A513" s="104" t="s">
        <v>1051</v>
      </c>
      <c r="B513" s="109" t="s">
        <v>1052</v>
      </c>
      <c r="C513" s="108"/>
    </row>
    <row r="514" spans="1:3">
      <c r="A514" s="104" t="s">
        <v>1053</v>
      </c>
      <c r="B514" s="109" t="s">
        <v>94</v>
      </c>
      <c r="C514" s="108">
        <v>204</v>
      </c>
    </row>
    <row r="515" spans="1:3">
      <c r="A515" s="104" t="s">
        <v>1054</v>
      </c>
      <c r="B515" s="109" t="s">
        <v>1055</v>
      </c>
      <c r="C515" s="108"/>
    </row>
    <row r="516" spans="1:3">
      <c r="A516" s="104" t="s">
        <v>1056</v>
      </c>
      <c r="B516" s="109" t="s">
        <v>1057</v>
      </c>
      <c r="C516" s="108"/>
    </row>
    <row r="517" spans="1:3">
      <c r="A517" s="104" t="s">
        <v>1058</v>
      </c>
      <c r="B517" s="109" t="s">
        <v>1059</v>
      </c>
      <c r="C517" s="108"/>
    </row>
    <row r="518" spans="1:3">
      <c r="A518" s="104" t="s">
        <v>1060</v>
      </c>
      <c r="B518" s="109" t="s">
        <v>1061</v>
      </c>
      <c r="C518" s="108"/>
    </row>
    <row r="519" spans="1:3">
      <c r="A519" s="104" t="s">
        <v>1062</v>
      </c>
      <c r="B519" s="109" t="s">
        <v>1063</v>
      </c>
      <c r="C519" s="108"/>
    </row>
    <row r="520" spans="1:3">
      <c r="A520" s="104" t="s">
        <v>1064</v>
      </c>
      <c r="B520" s="109" t="s">
        <v>95</v>
      </c>
      <c r="C520" s="108"/>
    </row>
    <row r="521" spans="1:3">
      <c r="A521" s="104" t="s">
        <v>1065</v>
      </c>
      <c r="B521" s="107" t="s">
        <v>1066</v>
      </c>
      <c r="C521" s="108">
        <f>SUM(C522:C528)</f>
        <v>0</v>
      </c>
    </row>
    <row r="522" spans="1:3">
      <c r="A522" s="104" t="s">
        <v>1067</v>
      </c>
      <c r="B522" s="109" t="s">
        <v>47</v>
      </c>
      <c r="C522" s="108"/>
    </row>
    <row r="523" spans="1:3">
      <c r="A523" s="104" t="s">
        <v>1068</v>
      </c>
      <c r="B523" s="109" t="s">
        <v>58</v>
      </c>
      <c r="C523" s="108"/>
    </row>
    <row r="524" spans="1:3">
      <c r="A524" s="104" t="s">
        <v>1069</v>
      </c>
      <c r="B524" s="109" t="s">
        <v>271</v>
      </c>
      <c r="C524" s="108"/>
    </row>
    <row r="525" spans="1:3">
      <c r="A525" s="104" t="s">
        <v>1070</v>
      </c>
      <c r="B525" s="109" t="s">
        <v>1071</v>
      </c>
      <c r="C525" s="108"/>
    </row>
    <row r="526" spans="1:3">
      <c r="A526" s="104" t="s">
        <v>1072</v>
      </c>
      <c r="B526" s="109" t="s">
        <v>1073</v>
      </c>
      <c r="C526" s="108"/>
    </row>
    <row r="527" spans="1:3">
      <c r="A527" s="104" t="s">
        <v>1074</v>
      </c>
      <c r="B527" s="109" t="s">
        <v>1075</v>
      </c>
      <c r="C527" s="108"/>
    </row>
    <row r="528" spans="1:3">
      <c r="A528" s="104" t="s">
        <v>1076</v>
      </c>
      <c r="B528" s="109" t="s">
        <v>1077</v>
      </c>
      <c r="C528" s="108"/>
    </row>
    <row r="529" spans="1:3">
      <c r="A529" s="104" t="s">
        <v>1078</v>
      </c>
      <c r="B529" s="107" t="s">
        <v>96</v>
      </c>
      <c r="C529" s="108">
        <f>SUM(C530:C539)</f>
        <v>121</v>
      </c>
    </row>
    <row r="530" spans="1:3">
      <c r="A530" s="104" t="s">
        <v>1079</v>
      </c>
      <c r="B530" s="109" t="s">
        <v>47</v>
      </c>
      <c r="C530" s="108">
        <v>121</v>
      </c>
    </row>
    <row r="531" spans="1:3">
      <c r="A531" s="104" t="s">
        <v>1080</v>
      </c>
      <c r="B531" s="109" t="s">
        <v>58</v>
      </c>
      <c r="C531" s="108"/>
    </row>
    <row r="532" spans="1:3">
      <c r="A532" s="104" t="s">
        <v>1081</v>
      </c>
      <c r="B532" s="109" t="s">
        <v>271</v>
      </c>
      <c r="C532" s="108"/>
    </row>
    <row r="533" spans="1:3">
      <c r="A533" s="104" t="s">
        <v>1082</v>
      </c>
      <c r="B533" s="109" t="s">
        <v>1083</v>
      </c>
      <c r="C533" s="108"/>
    </row>
    <row r="534" spans="1:3">
      <c r="A534" s="104" t="s">
        <v>1084</v>
      </c>
      <c r="B534" s="109" t="s">
        <v>1085</v>
      </c>
      <c r="C534" s="108"/>
    </row>
    <row r="535" spans="1:3">
      <c r="A535" s="104" t="s">
        <v>1086</v>
      </c>
      <c r="B535" s="109" t="s">
        <v>1087</v>
      </c>
      <c r="C535" s="108"/>
    </row>
    <row r="536" spans="1:3">
      <c r="A536" s="104" t="s">
        <v>1088</v>
      </c>
      <c r="B536" s="109" t="s">
        <v>1089</v>
      </c>
      <c r="C536" s="108"/>
    </row>
    <row r="537" spans="1:3">
      <c r="A537" s="104" t="s">
        <v>1090</v>
      </c>
      <c r="B537" s="109" t="s">
        <v>1091</v>
      </c>
      <c r="C537" s="108"/>
    </row>
    <row r="538" spans="1:3">
      <c r="A538" s="104" t="s">
        <v>1092</v>
      </c>
      <c r="B538" s="109" t="s">
        <v>1093</v>
      </c>
      <c r="C538" s="108"/>
    </row>
    <row r="539" spans="1:3">
      <c r="A539" s="104" t="s">
        <v>1094</v>
      </c>
      <c r="B539" s="109" t="s">
        <v>1095</v>
      </c>
      <c r="C539" s="108"/>
    </row>
    <row r="540" spans="1:3">
      <c r="A540" s="104" t="s">
        <v>1096</v>
      </c>
      <c r="B540" s="107" t="s">
        <v>1097</v>
      </c>
      <c r="C540" s="108">
        <f>SUM(C541:C548)</f>
        <v>0</v>
      </c>
    </row>
    <row r="541" spans="1:3">
      <c r="A541" s="104" t="s">
        <v>1098</v>
      </c>
      <c r="B541" s="109" t="s">
        <v>47</v>
      </c>
      <c r="C541" s="108"/>
    </row>
    <row r="542" spans="1:3">
      <c r="A542" s="104" t="s">
        <v>1099</v>
      </c>
      <c r="B542" s="109" t="s">
        <v>58</v>
      </c>
      <c r="C542" s="108"/>
    </row>
    <row r="543" spans="1:3">
      <c r="A543" s="104" t="s">
        <v>1100</v>
      </c>
      <c r="B543" s="109" t="s">
        <v>271</v>
      </c>
      <c r="C543" s="108"/>
    </row>
    <row r="544" spans="1:3">
      <c r="A544" s="104" t="s">
        <v>1101</v>
      </c>
      <c r="B544" s="109" t="s">
        <v>1102</v>
      </c>
      <c r="C544" s="108"/>
    </row>
    <row r="545" spans="1:3">
      <c r="A545" s="104" t="s">
        <v>1103</v>
      </c>
      <c r="B545" s="109" t="s">
        <v>1104</v>
      </c>
      <c r="C545" s="108"/>
    </row>
    <row r="546" spans="1:3">
      <c r="A546" s="104" t="s">
        <v>1105</v>
      </c>
      <c r="B546" s="109" t="s">
        <v>1106</v>
      </c>
      <c r="C546" s="108"/>
    </row>
    <row r="547" spans="1:3">
      <c r="A547" s="104" t="s">
        <v>1107</v>
      </c>
      <c r="B547" s="109" t="s">
        <v>1108</v>
      </c>
      <c r="C547" s="108"/>
    </row>
    <row r="548" spans="1:3">
      <c r="A548" s="104" t="s">
        <v>1109</v>
      </c>
      <c r="B548" s="109" t="s">
        <v>1110</v>
      </c>
      <c r="C548" s="108"/>
    </row>
    <row r="549" spans="1:3">
      <c r="A549" s="104" t="s">
        <v>1111</v>
      </c>
      <c r="B549" s="107" t="s">
        <v>1112</v>
      </c>
      <c r="C549" s="108">
        <f>SUM(C550:C556)</f>
        <v>0</v>
      </c>
    </row>
    <row r="550" spans="1:3">
      <c r="A550" s="104" t="s">
        <v>1113</v>
      </c>
      <c r="B550" s="109" t="s">
        <v>47</v>
      </c>
      <c r="C550" s="108"/>
    </row>
    <row r="551" spans="1:3">
      <c r="A551" s="104" t="s">
        <v>1114</v>
      </c>
      <c r="B551" s="109" t="s">
        <v>58</v>
      </c>
      <c r="C551" s="108"/>
    </row>
    <row r="552" spans="1:3">
      <c r="A552" s="104" t="s">
        <v>1115</v>
      </c>
      <c r="B552" s="109" t="s">
        <v>271</v>
      </c>
      <c r="C552" s="108"/>
    </row>
    <row r="553" spans="1:3">
      <c r="A553" s="104" t="s">
        <v>1116</v>
      </c>
      <c r="B553" s="109" t="s">
        <v>1117</v>
      </c>
      <c r="C553" s="108"/>
    </row>
    <row r="554" spans="1:3">
      <c r="A554" s="104" t="s">
        <v>1118</v>
      </c>
      <c r="B554" s="109" t="s">
        <v>1119</v>
      </c>
      <c r="C554" s="108"/>
    </row>
    <row r="555" spans="1:3">
      <c r="A555" s="104" t="s">
        <v>1120</v>
      </c>
      <c r="B555" s="109" t="s">
        <v>1121</v>
      </c>
      <c r="C555" s="108"/>
    </row>
    <row r="556" spans="1:3">
      <c r="A556" s="104" t="s">
        <v>1122</v>
      </c>
      <c r="B556" s="109" t="s">
        <v>1123</v>
      </c>
      <c r="C556" s="108"/>
    </row>
    <row r="557" spans="1:3">
      <c r="A557" s="104" t="s">
        <v>1124</v>
      </c>
      <c r="B557" s="107" t="s">
        <v>97</v>
      </c>
      <c r="C557" s="108">
        <f>SUM(C558:C560)</f>
        <v>0</v>
      </c>
    </row>
    <row r="558" spans="1:3">
      <c r="A558" s="104" t="s">
        <v>1125</v>
      </c>
      <c r="B558" s="109" t="s">
        <v>98</v>
      </c>
      <c r="C558" s="108"/>
    </row>
    <row r="559" spans="1:3">
      <c r="A559" s="104" t="s">
        <v>1126</v>
      </c>
      <c r="B559" s="109" t="s">
        <v>1127</v>
      </c>
      <c r="C559" s="108"/>
    </row>
    <row r="560" spans="1:3">
      <c r="A560" s="104" t="s">
        <v>1128</v>
      </c>
      <c r="B560" s="109" t="s">
        <v>97</v>
      </c>
      <c r="C560" s="108"/>
    </row>
    <row r="561" spans="1:3">
      <c r="A561" s="104" t="s">
        <v>1129</v>
      </c>
      <c r="B561" s="115" t="s">
        <v>99</v>
      </c>
      <c r="C561" s="106">
        <f>SUM(C562,C581,C589,C591,C600,C604,C614,C623,C630,C638,C647,C653,C656,C659,C662,C665,C668,C672,C676,C685,C688)</f>
        <v>76962</v>
      </c>
    </row>
    <row r="562" spans="1:3">
      <c r="A562" s="104" t="s">
        <v>1130</v>
      </c>
      <c r="B562" s="107" t="s">
        <v>100</v>
      </c>
      <c r="C562" s="108">
        <f>SUM(C563:C580)</f>
        <v>1197</v>
      </c>
    </row>
    <row r="563" spans="1:3">
      <c r="A563" s="104" t="s">
        <v>1131</v>
      </c>
      <c r="B563" s="109" t="s">
        <v>47</v>
      </c>
      <c r="C563" s="108">
        <v>1187</v>
      </c>
    </row>
    <row r="564" spans="1:3">
      <c r="A564" s="104" t="s">
        <v>1132</v>
      </c>
      <c r="B564" s="109" t="s">
        <v>58</v>
      </c>
      <c r="C564" s="108">
        <v>10</v>
      </c>
    </row>
    <row r="565" spans="1:3">
      <c r="A565" s="104" t="s">
        <v>1133</v>
      </c>
      <c r="B565" s="109" t="s">
        <v>271</v>
      </c>
      <c r="C565" s="108"/>
    </row>
    <row r="566" spans="1:3">
      <c r="A566" s="104" t="s">
        <v>1134</v>
      </c>
      <c r="B566" s="109" t="s">
        <v>1135</v>
      </c>
      <c r="C566" s="108"/>
    </row>
    <row r="567" spans="1:3">
      <c r="A567" s="104" t="s">
        <v>1136</v>
      </c>
      <c r="B567" s="109" t="s">
        <v>1137</v>
      </c>
      <c r="C567" s="108"/>
    </row>
    <row r="568" spans="1:3">
      <c r="A568" s="104" t="s">
        <v>1138</v>
      </c>
      <c r="B568" s="109" t="s">
        <v>1139</v>
      </c>
      <c r="C568" s="108"/>
    </row>
    <row r="569" spans="1:3">
      <c r="A569" s="104" t="s">
        <v>1140</v>
      </c>
      <c r="B569" s="109" t="s">
        <v>1141</v>
      </c>
      <c r="C569" s="108"/>
    </row>
    <row r="570" spans="1:3">
      <c r="A570" s="104" t="s">
        <v>1142</v>
      </c>
      <c r="B570" s="109" t="s">
        <v>358</v>
      </c>
      <c r="C570" s="108"/>
    </row>
    <row r="571" spans="1:3">
      <c r="A571" s="104" t="s">
        <v>1143</v>
      </c>
      <c r="B571" s="109" t="s">
        <v>1144</v>
      </c>
      <c r="C571" s="108"/>
    </row>
    <row r="572" spans="1:3">
      <c r="A572" s="104" t="s">
        <v>1145</v>
      </c>
      <c r="B572" s="109" t="s">
        <v>1146</v>
      </c>
      <c r="C572" s="108"/>
    </row>
    <row r="573" spans="1:3">
      <c r="A573" s="104" t="s">
        <v>1147</v>
      </c>
      <c r="B573" s="109" t="s">
        <v>1148</v>
      </c>
      <c r="C573" s="108"/>
    </row>
    <row r="574" spans="1:3">
      <c r="A574" s="104" t="s">
        <v>1149</v>
      </c>
      <c r="B574" s="109" t="s">
        <v>1150</v>
      </c>
      <c r="C574" s="108"/>
    </row>
    <row r="575" spans="1:3">
      <c r="A575" s="104" t="s">
        <v>1151</v>
      </c>
      <c r="B575" s="109" t="s">
        <v>1152</v>
      </c>
      <c r="C575" s="108"/>
    </row>
    <row r="576" spans="1:3">
      <c r="A576" s="104" t="s">
        <v>1153</v>
      </c>
      <c r="B576" s="109" t="s">
        <v>1154</v>
      </c>
      <c r="C576" s="108"/>
    </row>
    <row r="577" spans="1:3">
      <c r="A577" s="104" t="s">
        <v>1155</v>
      </c>
      <c r="B577" s="109" t="s">
        <v>1156</v>
      </c>
      <c r="C577" s="108"/>
    </row>
    <row r="578" spans="1:3">
      <c r="A578" s="104" t="s">
        <v>1157</v>
      </c>
      <c r="B578" s="109" t="s">
        <v>1158</v>
      </c>
      <c r="C578" s="108"/>
    </row>
    <row r="579" spans="1:3">
      <c r="A579" s="104" t="s">
        <v>1159</v>
      </c>
      <c r="B579" s="109" t="s">
        <v>66</v>
      </c>
      <c r="C579" s="108"/>
    </row>
    <row r="580" spans="1:3">
      <c r="A580" s="104" t="s">
        <v>1160</v>
      </c>
      <c r="B580" s="109" t="s">
        <v>1161</v>
      </c>
      <c r="C580" s="108"/>
    </row>
    <row r="581" spans="1:3">
      <c r="A581" s="104" t="s">
        <v>1162</v>
      </c>
      <c r="B581" s="107" t="s">
        <v>101</v>
      </c>
      <c r="C581" s="108">
        <f>SUM(C582:C588)</f>
        <v>468</v>
      </c>
    </row>
    <row r="582" spans="1:3">
      <c r="A582" s="104" t="s">
        <v>1163</v>
      </c>
      <c r="B582" s="109" t="s">
        <v>47</v>
      </c>
      <c r="C582" s="108">
        <v>468</v>
      </c>
    </row>
    <row r="583" spans="1:3">
      <c r="A583" s="104" t="s">
        <v>1164</v>
      </c>
      <c r="B583" s="109" t="s">
        <v>58</v>
      </c>
      <c r="C583" s="108"/>
    </row>
    <row r="584" spans="1:3">
      <c r="A584" s="104" t="s">
        <v>1165</v>
      </c>
      <c r="B584" s="109" t="s">
        <v>271</v>
      </c>
      <c r="C584" s="108"/>
    </row>
    <row r="585" spans="1:3">
      <c r="A585" s="104" t="s">
        <v>1166</v>
      </c>
      <c r="B585" s="109" t="s">
        <v>1167</v>
      </c>
      <c r="C585" s="108"/>
    </row>
    <row r="586" spans="1:3">
      <c r="A586" s="104" t="s">
        <v>1168</v>
      </c>
      <c r="B586" s="109" t="s">
        <v>1169</v>
      </c>
      <c r="C586" s="108"/>
    </row>
    <row r="587" spans="1:3">
      <c r="A587" s="104" t="s">
        <v>1170</v>
      </c>
      <c r="B587" s="109" t="s">
        <v>1171</v>
      </c>
      <c r="C587" s="108"/>
    </row>
    <row r="588" spans="1:3">
      <c r="A588" s="104" t="s">
        <v>1172</v>
      </c>
      <c r="B588" s="109" t="s">
        <v>1173</v>
      </c>
      <c r="C588" s="108"/>
    </row>
    <row r="589" spans="1:3">
      <c r="A589" s="104" t="s">
        <v>1174</v>
      </c>
      <c r="B589" s="107" t="s">
        <v>1175</v>
      </c>
      <c r="C589" s="108">
        <f>SUM(C590)</f>
        <v>0</v>
      </c>
    </row>
    <row r="590" spans="1:3">
      <c r="A590" s="104" t="s">
        <v>1176</v>
      </c>
      <c r="B590" s="109" t="s">
        <v>1177</v>
      </c>
      <c r="C590" s="108"/>
    </row>
    <row r="591" spans="1:3">
      <c r="A591" s="104" t="s">
        <v>1178</v>
      </c>
      <c r="B591" s="107" t="s">
        <v>102</v>
      </c>
      <c r="C591" s="108">
        <f>SUM(C592:C599)</f>
        <v>59384</v>
      </c>
    </row>
    <row r="592" spans="1:3">
      <c r="A592" s="104" t="s">
        <v>1179</v>
      </c>
      <c r="B592" s="109" t="s">
        <v>103</v>
      </c>
      <c r="C592" s="108">
        <v>7202</v>
      </c>
    </row>
    <row r="593" spans="1:3">
      <c r="A593" s="104" t="s">
        <v>1180</v>
      </c>
      <c r="B593" s="109" t="s">
        <v>104</v>
      </c>
      <c r="C593" s="108">
        <v>11223</v>
      </c>
    </row>
    <row r="594" spans="1:3">
      <c r="A594" s="104" t="s">
        <v>1181</v>
      </c>
      <c r="B594" s="109" t="s">
        <v>1182</v>
      </c>
      <c r="C594" s="108"/>
    </row>
    <row r="595" spans="1:3">
      <c r="A595" s="104" t="s">
        <v>1183</v>
      </c>
      <c r="B595" s="109" t="s">
        <v>105</v>
      </c>
      <c r="C595" s="108">
        <f>14601-513</f>
        <v>14088</v>
      </c>
    </row>
    <row r="596" spans="1:3">
      <c r="A596" s="104" t="s">
        <v>1184</v>
      </c>
      <c r="B596" s="109" t="s">
        <v>106</v>
      </c>
      <c r="C596" s="108">
        <v>646</v>
      </c>
    </row>
    <row r="597" spans="1:3">
      <c r="A597" s="104" t="s">
        <v>1185</v>
      </c>
      <c r="B597" s="109" t="s">
        <v>107</v>
      </c>
      <c r="C597" s="108">
        <f>6012+26225-6012</f>
        <v>26225</v>
      </c>
    </row>
    <row r="598" spans="1:3">
      <c r="A598" s="104" t="s">
        <v>1186</v>
      </c>
      <c r="B598" s="109" t="s">
        <v>1187</v>
      </c>
      <c r="C598" s="108"/>
    </row>
    <row r="599" spans="1:3">
      <c r="A599" s="104" t="s">
        <v>1188</v>
      </c>
      <c r="B599" s="109" t="s">
        <v>1189</v>
      </c>
      <c r="C599" s="108"/>
    </row>
    <row r="600" spans="1:3">
      <c r="A600" s="104" t="s">
        <v>1190</v>
      </c>
      <c r="B600" s="107" t="s">
        <v>1191</v>
      </c>
      <c r="C600" s="108">
        <f>SUM(C601:C603)</f>
        <v>0</v>
      </c>
    </row>
    <row r="601" spans="1:3">
      <c r="A601" s="104" t="s">
        <v>1192</v>
      </c>
      <c r="B601" s="109" t="s">
        <v>1193</v>
      </c>
      <c r="C601" s="108"/>
    </row>
    <row r="602" spans="1:3">
      <c r="A602" s="104" t="s">
        <v>1194</v>
      </c>
      <c r="B602" s="109" t="s">
        <v>1195</v>
      </c>
      <c r="C602" s="108"/>
    </row>
    <row r="603" spans="1:3">
      <c r="A603" s="104" t="s">
        <v>1196</v>
      </c>
      <c r="B603" s="109" t="s">
        <v>1197</v>
      </c>
      <c r="C603" s="108"/>
    </row>
    <row r="604" spans="1:3">
      <c r="A604" s="104" t="s">
        <v>1198</v>
      </c>
      <c r="B604" s="107" t="s">
        <v>108</v>
      </c>
      <c r="C604" s="108">
        <f>SUM(C605:C613)</f>
        <v>100</v>
      </c>
    </row>
    <row r="605" spans="1:3">
      <c r="A605" s="104" t="s">
        <v>1199</v>
      </c>
      <c r="B605" s="109" t="s">
        <v>109</v>
      </c>
      <c r="C605" s="108">
        <v>100</v>
      </c>
    </row>
    <row r="606" spans="1:3">
      <c r="A606" s="104" t="s">
        <v>1200</v>
      </c>
      <c r="B606" s="109" t="s">
        <v>110</v>
      </c>
      <c r="C606" s="108"/>
    </row>
    <row r="607" spans="1:3">
      <c r="A607" s="104" t="s">
        <v>1201</v>
      </c>
      <c r="B607" s="109" t="s">
        <v>111</v>
      </c>
      <c r="C607" s="108"/>
    </row>
    <row r="608" spans="1:3">
      <c r="A608" s="104" t="s">
        <v>1202</v>
      </c>
      <c r="B608" s="109" t="s">
        <v>112</v>
      </c>
      <c r="C608" s="108"/>
    </row>
    <row r="609" spans="1:3">
      <c r="A609" s="104" t="s">
        <v>1203</v>
      </c>
      <c r="B609" s="109" t="s">
        <v>1204</v>
      </c>
      <c r="C609" s="108"/>
    </row>
    <row r="610" spans="1:3">
      <c r="A610" s="104" t="s">
        <v>1205</v>
      </c>
      <c r="B610" s="109" t="s">
        <v>113</v>
      </c>
      <c r="C610" s="108"/>
    </row>
    <row r="611" spans="1:3">
      <c r="A611" s="104" t="s">
        <v>1206</v>
      </c>
      <c r="B611" s="109" t="s">
        <v>1207</v>
      </c>
      <c r="C611" s="108"/>
    </row>
    <row r="612" spans="1:3">
      <c r="A612" s="104" t="s">
        <v>1208</v>
      </c>
      <c r="B612" s="109" t="s">
        <v>114</v>
      </c>
      <c r="C612" s="108"/>
    </row>
    <row r="613" spans="1:3">
      <c r="A613" s="104" t="s">
        <v>1209</v>
      </c>
      <c r="B613" s="109" t="s">
        <v>1210</v>
      </c>
      <c r="C613" s="108"/>
    </row>
    <row r="614" spans="1:3">
      <c r="A614" s="104" t="s">
        <v>1211</v>
      </c>
      <c r="B614" s="107" t="s">
        <v>115</v>
      </c>
      <c r="C614" s="108">
        <f>SUM(C615:C622)</f>
        <v>971</v>
      </c>
    </row>
    <row r="615" spans="1:3">
      <c r="A615" s="104" t="s">
        <v>1212</v>
      </c>
      <c r="B615" s="109" t="s">
        <v>1213</v>
      </c>
      <c r="C615" s="108"/>
    </row>
    <row r="616" spans="1:3">
      <c r="A616" s="104" t="s">
        <v>1214</v>
      </c>
      <c r="B616" s="109" t="s">
        <v>116</v>
      </c>
      <c r="C616" s="108">
        <f>2362+40-2362</f>
        <v>40</v>
      </c>
    </row>
    <row r="617" spans="1:3">
      <c r="A617" s="104" t="s">
        <v>1215</v>
      </c>
      <c r="B617" s="109" t="s">
        <v>1216</v>
      </c>
      <c r="C617" s="108"/>
    </row>
    <row r="618" spans="1:3">
      <c r="A618" s="104" t="s">
        <v>1217</v>
      </c>
      <c r="B618" s="109" t="s">
        <v>117</v>
      </c>
      <c r="C618" s="108">
        <f>513+360</f>
        <v>873</v>
      </c>
    </row>
    <row r="619" spans="1:3">
      <c r="A619" s="104" t="s">
        <v>1218</v>
      </c>
      <c r="B619" s="109" t="s">
        <v>1219</v>
      </c>
      <c r="C619" s="108"/>
    </row>
    <row r="620" spans="1:3">
      <c r="A620" s="104" t="s">
        <v>1220</v>
      </c>
      <c r="B620" s="109" t="s">
        <v>1221</v>
      </c>
      <c r="C620" s="108"/>
    </row>
    <row r="621" spans="1:3">
      <c r="A621" s="104" t="s">
        <v>1222</v>
      </c>
      <c r="B621" s="109" t="s">
        <v>1223</v>
      </c>
      <c r="C621" s="108"/>
    </row>
    <row r="622" spans="1:3">
      <c r="A622" s="104" t="s">
        <v>1224</v>
      </c>
      <c r="B622" s="109" t="s">
        <v>118</v>
      </c>
      <c r="C622" s="108">
        <v>58</v>
      </c>
    </row>
    <row r="623" spans="1:3">
      <c r="A623" s="104" t="s">
        <v>1225</v>
      </c>
      <c r="B623" s="107" t="s">
        <v>119</v>
      </c>
      <c r="C623" s="108">
        <f>SUM(C624:C629)</f>
        <v>3278</v>
      </c>
    </row>
    <row r="624" spans="1:3">
      <c r="A624" s="104" t="s">
        <v>1226</v>
      </c>
      <c r="B624" s="109" t="s">
        <v>120</v>
      </c>
      <c r="C624" s="108">
        <v>2900</v>
      </c>
    </row>
    <row r="625" spans="1:3">
      <c r="A625" s="104" t="s">
        <v>1227</v>
      </c>
      <c r="B625" s="109" t="s">
        <v>1228</v>
      </c>
      <c r="C625" s="108"/>
    </row>
    <row r="626" spans="1:3">
      <c r="A626" s="104" t="s">
        <v>1229</v>
      </c>
      <c r="B626" s="109" t="s">
        <v>1230</v>
      </c>
      <c r="C626" s="108"/>
    </row>
    <row r="627" spans="1:3">
      <c r="A627" s="104" t="s">
        <v>1231</v>
      </c>
      <c r="B627" s="109" t="s">
        <v>121</v>
      </c>
      <c r="C627" s="108">
        <v>68</v>
      </c>
    </row>
    <row r="628" spans="1:3">
      <c r="A628" s="104" t="s">
        <v>1232</v>
      </c>
      <c r="B628" s="109" t="s">
        <v>1233</v>
      </c>
      <c r="C628" s="108"/>
    </row>
    <row r="629" spans="1:3">
      <c r="A629" s="104" t="s">
        <v>1234</v>
      </c>
      <c r="B629" s="109" t="s">
        <v>122</v>
      </c>
      <c r="C629" s="108">
        <f>88+310-88</f>
        <v>310</v>
      </c>
    </row>
    <row r="630" spans="1:3">
      <c r="A630" s="104" t="s">
        <v>1235</v>
      </c>
      <c r="B630" s="107" t="s">
        <v>123</v>
      </c>
      <c r="C630" s="108">
        <f>SUM(C631:C637)</f>
        <v>1485</v>
      </c>
    </row>
    <row r="631" spans="1:3">
      <c r="A631" s="104" t="s">
        <v>1236</v>
      </c>
      <c r="B631" s="109" t="s">
        <v>124</v>
      </c>
      <c r="C631" s="108">
        <v>83</v>
      </c>
    </row>
    <row r="632" spans="1:3">
      <c r="A632" s="104" t="s">
        <v>1237</v>
      </c>
      <c r="B632" s="109" t="s">
        <v>125</v>
      </c>
      <c r="C632" s="108">
        <v>1358</v>
      </c>
    </row>
    <row r="633" spans="1:3">
      <c r="A633" s="104" t="s">
        <v>1238</v>
      </c>
      <c r="B633" s="109" t="s">
        <v>1239</v>
      </c>
      <c r="C633" s="108"/>
    </row>
    <row r="634" spans="1:3">
      <c r="A634" s="104" t="s">
        <v>1240</v>
      </c>
      <c r="B634" s="109" t="s">
        <v>1241</v>
      </c>
      <c r="C634" s="108"/>
    </row>
    <row r="635" spans="1:3">
      <c r="A635" s="104" t="s">
        <v>1242</v>
      </c>
      <c r="B635" s="109" t="s">
        <v>1243</v>
      </c>
      <c r="C635" s="108"/>
    </row>
    <row r="636" spans="1:3">
      <c r="A636" s="104" t="s">
        <v>1244</v>
      </c>
      <c r="B636" s="109" t="s">
        <v>1245</v>
      </c>
      <c r="C636" s="108"/>
    </row>
    <row r="637" spans="1:3">
      <c r="A637" s="104" t="s">
        <v>1246</v>
      </c>
      <c r="B637" s="109" t="s">
        <v>126</v>
      </c>
      <c r="C637" s="108">
        <v>44</v>
      </c>
    </row>
    <row r="638" spans="1:3">
      <c r="A638" s="104" t="s">
        <v>1247</v>
      </c>
      <c r="B638" s="107" t="s">
        <v>127</v>
      </c>
      <c r="C638" s="108">
        <f>SUM(C639:C646)</f>
        <v>1798</v>
      </c>
    </row>
    <row r="639" spans="1:3">
      <c r="A639" s="104" t="s">
        <v>1248</v>
      </c>
      <c r="B639" s="109" t="s">
        <v>47</v>
      </c>
      <c r="C639" s="108">
        <v>92</v>
      </c>
    </row>
    <row r="640" spans="1:3">
      <c r="A640" s="104" t="s">
        <v>1249</v>
      </c>
      <c r="B640" s="109" t="s">
        <v>58</v>
      </c>
      <c r="C640" s="108"/>
    </row>
    <row r="641" spans="1:3">
      <c r="A641" s="104" t="s">
        <v>1250</v>
      </c>
      <c r="B641" s="109" t="s">
        <v>271</v>
      </c>
      <c r="C641" s="108"/>
    </row>
    <row r="642" spans="1:3">
      <c r="A642" s="104" t="s">
        <v>1251</v>
      </c>
      <c r="B642" s="109" t="s">
        <v>1252</v>
      </c>
      <c r="C642" s="108"/>
    </row>
    <row r="643" spans="1:3">
      <c r="A643" s="104" t="s">
        <v>1253</v>
      </c>
      <c r="B643" s="109" t="s">
        <v>1254</v>
      </c>
      <c r="C643" s="108"/>
    </row>
    <row r="644" spans="1:3">
      <c r="A644" s="104" t="s">
        <v>1255</v>
      </c>
      <c r="B644" s="109" t="s">
        <v>1256</v>
      </c>
      <c r="C644" s="108"/>
    </row>
    <row r="645" spans="1:3">
      <c r="A645" s="104" t="s">
        <v>1257</v>
      </c>
      <c r="B645" s="109" t="s">
        <v>128</v>
      </c>
      <c r="C645" s="108">
        <v>1706</v>
      </c>
    </row>
    <row r="646" spans="1:3">
      <c r="A646" s="104" t="s">
        <v>1258</v>
      </c>
      <c r="B646" s="109" t="s">
        <v>1259</v>
      </c>
      <c r="C646" s="108"/>
    </row>
    <row r="647" spans="1:3">
      <c r="A647" s="104" t="s">
        <v>1260</v>
      </c>
      <c r="B647" s="107" t="s">
        <v>129</v>
      </c>
      <c r="C647" s="108">
        <f>SUM(C648:C652)</f>
        <v>83</v>
      </c>
    </row>
    <row r="648" spans="1:3">
      <c r="A648" s="104" t="s">
        <v>1261</v>
      </c>
      <c r="B648" s="109" t="s">
        <v>47</v>
      </c>
      <c r="C648" s="108">
        <v>81</v>
      </c>
    </row>
    <row r="649" spans="1:3">
      <c r="A649" s="104" t="s">
        <v>1262</v>
      </c>
      <c r="B649" s="109" t="s">
        <v>58</v>
      </c>
      <c r="C649" s="108">
        <v>2</v>
      </c>
    </row>
    <row r="650" spans="1:3">
      <c r="A650" s="104" t="s">
        <v>1263</v>
      </c>
      <c r="B650" s="109" t="s">
        <v>271</v>
      </c>
      <c r="C650" s="108"/>
    </row>
    <row r="651" spans="1:3">
      <c r="A651" s="104" t="s">
        <v>1264</v>
      </c>
      <c r="B651" s="109" t="s">
        <v>66</v>
      </c>
      <c r="C651" s="108"/>
    </row>
    <row r="652" spans="1:3">
      <c r="A652" s="104" t="s">
        <v>1265</v>
      </c>
      <c r="B652" s="109" t="s">
        <v>1266</v>
      </c>
      <c r="C652" s="108"/>
    </row>
    <row r="653" spans="1:3">
      <c r="A653" s="104" t="s">
        <v>1267</v>
      </c>
      <c r="B653" s="107" t="s">
        <v>130</v>
      </c>
      <c r="C653" s="108">
        <f>SUM(C654:C655)</f>
        <v>1008</v>
      </c>
    </row>
    <row r="654" spans="1:3">
      <c r="A654" s="104" t="s">
        <v>1268</v>
      </c>
      <c r="B654" s="109" t="s">
        <v>131</v>
      </c>
      <c r="C654" s="108">
        <f>12746+1000-12738</f>
        <v>1008</v>
      </c>
    </row>
    <row r="655" spans="1:3">
      <c r="A655" s="104" t="s">
        <v>1269</v>
      </c>
      <c r="B655" s="109" t="s">
        <v>1270</v>
      </c>
      <c r="C655" s="108"/>
    </row>
    <row r="656" spans="1:3">
      <c r="A656" s="104" t="s">
        <v>1271</v>
      </c>
      <c r="B656" s="107" t="s">
        <v>132</v>
      </c>
      <c r="C656" s="108">
        <f>SUM(C657:C658)</f>
        <v>135</v>
      </c>
    </row>
    <row r="657" spans="1:3">
      <c r="A657" s="104" t="s">
        <v>1272</v>
      </c>
      <c r="B657" s="109" t="s">
        <v>133</v>
      </c>
      <c r="C657" s="108">
        <v>135</v>
      </c>
    </row>
    <row r="658" spans="1:3">
      <c r="A658" s="104" t="s">
        <v>1273</v>
      </c>
      <c r="B658" s="109" t="s">
        <v>1274</v>
      </c>
      <c r="C658" s="108"/>
    </row>
    <row r="659" spans="1:3">
      <c r="A659" s="104" t="s">
        <v>1275</v>
      </c>
      <c r="B659" s="107" t="s">
        <v>1276</v>
      </c>
      <c r="C659" s="108">
        <f>SUM(C660:C661)</f>
        <v>0</v>
      </c>
    </row>
    <row r="660" spans="1:3">
      <c r="A660" s="104" t="s">
        <v>1277</v>
      </c>
      <c r="B660" s="109" t="s">
        <v>1278</v>
      </c>
      <c r="C660" s="108"/>
    </row>
    <row r="661" spans="1:3">
      <c r="A661" s="104" t="s">
        <v>1279</v>
      </c>
      <c r="B661" s="109" t="s">
        <v>1280</v>
      </c>
      <c r="C661" s="108"/>
    </row>
    <row r="662" spans="1:3">
      <c r="A662" s="104" t="s">
        <v>1281</v>
      </c>
      <c r="B662" s="107" t="s">
        <v>1282</v>
      </c>
      <c r="C662" s="108">
        <f>SUM(C663:C664)</f>
        <v>0</v>
      </c>
    </row>
    <row r="663" spans="1:3">
      <c r="A663" s="104" t="s">
        <v>1283</v>
      </c>
      <c r="B663" s="109" t="s">
        <v>1284</v>
      </c>
      <c r="C663" s="108"/>
    </row>
    <row r="664" spans="1:3">
      <c r="A664" s="104" t="s">
        <v>1285</v>
      </c>
      <c r="B664" s="109" t="s">
        <v>1286</v>
      </c>
      <c r="C664" s="108"/>
    </row>
    <row r="665" spans="1:3">
      <c r="A665" s="104" t="s">
        <v>1287</v>
      </c>
      <c r="B665" s="107" t="s">
        <v>1288</v>
      </c>
      <c r="C665" s="108">
        <f>SUM(C666:C667)</f>
        <v>0</v>
      </c>
    </row>
    <row r="666" spans="1:3">
      <c r="A666" s="104" t="s">
        <v>1289</v>
      </c>
      <c r="B666" s="109" t="s">
        <v>1290</v>
      </c>
      <c r="C666" s="108"/>
    </row>
    <row r="667" spans="1:3">
      <c r="A667" s="104" t="s">
        <v>1291</v>
      </c>
      <c r="B667" s="109" t="s">
        <v>1292</v>
      </c>
      <c r="C667" s="108"/>
    </row>
    <row r="668" spans="1:3">
      <c r="A668" s="104" t="s">
        <v>1293</v>
      </c>
      <c r="B668" s="107" t="s">
        <v>134</v>
      </c>
      <c r="C668" s="108">
        <f>SUM(C669:C671)</f>
        <v>6684</v>
      </c>
    </row>
    <row r="669" spans="1:3">
      <c r="A669" s="104" t="s">
        <v>1294</v>
      </c>
      <c r="B669" s="109" t="s">
        <v>135</v>
      </c>
      <c r="C669" s="108">
        <v>4241</v>
      </c>
    </row>
    <row r="670" spans="1:3">
      <c r="A670" s="104" t="s">
        <v>1295</v>
      </c>
      <c r="B670" s="109" t="s">
        <v>136</v>
      </c>
      <c r="C670" s="108">
        <f>16455+2443-16455</f>
        <v>2443</v>
      </c>
    </row>
    <row r="671" spans="1:3">
      <c r="A671" s="104" t="s">
        <v>1296</v>
      </c>
      <c r="B671" s="109" t="s">
        <v>1297</v>
      </c>
      <c r="C671" s="108"/>
    </row>
    <row r="672" spans="1:3">
      <c r="A672" s="104" t="s">
        <v>1298</v>
      </c>
      <c r="B672" s="107" t="s">
        <v>1299</v>
      </c>
      <c r="C672" s="108">
        <f>SUM(C673:C675)</f>
        <v>0</v>
      </c>
    </row>
    <row r="673" spans="1:3">
      <c r="A673" s="104" t="s">
        <v>1300</v>
      </c>
      <c r="B673" s="109" t="s">
        <v>1301</v>
      </c>
      <c r="C673" s="108"/>
    </row>
    <row r="674" spans="1:3">
      <c r="A674" s="104" t="s">
        <v>1302</v>
      </c>
      <c r="B674" s="109" t="s">
        <v>1303</v>
      </c>
      <c r="C674" s="108"/>
    </row>
    <row r="675" spans="1:3">
      <c r="A675" s="104" t="s">
        <v>1304</v>
      </c>
      <c r="B675" s="109" t="s">
        <v>1305</v>
      </c>
      <c r="C675" s="108"/>
    </row>
    <row r="676" spans="1:3">
      <c r="A676" s="104" t="s">
        <v>1306</v>
      </c>
      <c r="B676" s="107" t="s">
        <v>137</v>
      </c>
      <c r="C676" s="108">
        <f>SUM(C677:C684)</f>
        <v>247</v>
      </c>
    </row>
    <row r="677" spans="1:3">
      <c r="A677" s="104" t="s">
        <v>1307</v>
      </c>
      <c r="B677" s="109" t="s">
        <v>47</v>
      </c>
      <c r="C677" s="108">
        <v>241</v>
      </c>
    </row>
    <row r="678" spans="1:3">
      <c r="A678" s="104" t="s">
        <v>1308</v>
      </c>
      <c r="B678" s="109" t="s">
        <v>58</v>
      </c>
      <c r="C678" s="108">
        <v>6</v>
      </c>
    </row>
    <row r="679" spans="1:3">
      <c r="A679" s="104" t="s">
        <v>1309</v>
      </c>
      <c r="B679" s="109" t="s">
        <v>271</v>
      </c>
      <c r="C679" s="108"/>
    </row>
    <row r="680" spans="1:3">
      <c r="A680" s="104" t="s">
        <v>1310</v>
      </c>
      <c r="B680" s="109" t="s">
        <v>1311</v>
      </c>
      <c r="C680" s="108"/>
    </row>
    <row r="681" spans="1:3">
      <c r="A681" s="104" t="s">
        <v>1312</v>
      </c>
      <c r="B681" s="109" t="s">
        <v>1313</v>
      </c>
      <c r="C681" s="108"/>
    </row>
    <row r="682" spans="1:3">
      <c r="A682" s="104" t="s">
        <v>1314</v>
      </c>
      <c r="B682" s="109" t="s">
        <v>358</v>
      </c>
      <c r="C682" s="108"/>
    </row>
    <row r="683" spans="1:3">
      <c r="A683" s="104" t="s">
        <v>1315</v>
      </c>
      <c r="B683" s="109" t="s">
        <v>66</v>
      </c>
      <c r="C683" s="108"/>
    </row>
    <row r="684" spans="1:3">
      <c r="A684" s="104" t="s">
        <v>1316</v>
      </c>
      <c r="B684" s="109" t="s">
        <v>1317</v>
      </c>
      <c r="C684" s="108"/>
    </row>
    <row r="685" spans="1:3">
      <c r="A685" s="104" t="s">
        <v>1318</v>
      </c>
      <c r="B685" s="107" t="s">
        <v>1319</v>
      </c>
      <c r="C685" s="108">
        <f>SUM(C686:C687)</f>
        <v>0</v>
      </c>
    </row>
    <row r="686" spans="1:3">
      <c r="A686" s="104" t="s">
        <v>1320</v>
      </c>
      <c r="B686" s="109" t="s">
        <v>1321</v>
      </c>
      <c r="C686" s="108"/>
    </row>
    <row r="687" spans="1:3">
      <c r="A687" s="104" t="s">
        <v>1322</v>
      </c>
      <c r="B687" s="109" t="s">
        <v>1323</v>
      </c>
      <c r="C687" s="108"/>
    </row>
    <row r="688" spans="1:3">
      <c r="A688" s="104" t="s">
        <v>1324</v>
      </c>
      <c r="B688" s="107" t="s">
        <v>1325</v>
      </c>
      <c r="C688" s="108">
        <f>SUM(C689)</f>
        <v>124</v>
      </c>
    </row>
    <row r="689" spans="1:3">
      <c r="A689" s="104" t="s">
        <v>1326</v>
      </c>
      <c r="B689" s="109" t="s">
        <v>1325</v>
      </c>
      <c r="C689" s="108">
        <v>124</v>
      </c>
    </row>
    <row r="690" spans="1:3">
      <c r="A690" s="104" t="s">
        <v>1327</v>
      </c>
      <c r="B690" s="115" t="s">
        <v>138</v>
      </c>
      <c r="C690" s="106">
        <f>SUM(C691,C696,C711,C715,C727,C731,C736,C740,C744,C747,C756,C758,C764,C769)</f>
        <v>20123</v>
      </c>
    </row>
    <row r="691" spans="1:3">
      <c r="A691" s="104" t="s">
        <v>1328</v>
      </c>
      <c r="B691" s="107" t="s">
        <v>139</v>
      </c>
      <c r="C691" s="108">
        <f>SUM(C692:C695)</f>
        <v>361</v>
      </c>
    </row>
    <row r="692" spans="1:3">
      <c r="A692" s="104" t="s">
        <v>1329</v>
      </c>
      <c r="B692" s="109" t="s">
        <v>47</v>
      </c>
      <c r="C692" s="108">
        <v>361</v>
      </c>
    </row>
    <row r="693" spans="1:3">
      <c r="A693" s="104" t="s">
        <v>1330</v>
      </c>
      <c r="B693" s="109" t="s">
        <v>58</v>
      </c>
      <c r="C693" s="108"/>
    </row>
    <row r="694" spans="1:3">
      <c r="A694" s="104" t="s">
        <v>1331</v>
      </c>
      <c r="B694" s="109" t="s">
        <v>271</v>
      </c>
      <c r="C694" s="108"/>
    </row>
    <row r="695" spans="1:3">
      <c r="A695" s="104" t="s">
        <v>1332</v>
      </c>
      <c r="B695" s="109" t="s">
        <v>1333</v>
      </c>
      <c r="C695" s="108"/>
    </row>
    <row r="696" spans="1:3">
      <c r="A696" s="104" t="s">
        <v>1334</v>
      </c>
      <c r="B696" s="107" t="s">
        <v>140</v>
      </c>
      <c r="C696" s="108">
        <f>SUM(C697:C710)</f>
        <v>1542</v>
      </c>
    </row>
    <row r="697" spans="1:3">
      <c r="A697" s="104" t="s">
        <v>1335</v>
      </c>
      <c r="B697" s="109" t="s">
        <v>141</v>
      </c>
      <c r="C697" s="108">
        <f>24+1542-24</f>
        <v>1542</v>
      </c>
    </row>
    <row r="698" spans="1:3">
      <c r="A698" s="104" t="s">
        <v>1336</v>
      </c>
      <c r="B698" s="109" t="s">
        <v>1337</v>
      </c>
      <c r="C698" s="108"/>
    </row>
    <row r="699" spans="1:3">
      <c r="A699" s="104" t="s">
        <v>1338</v>
      </c>
      <c r="B699" s="109" t="s">
        <v>1339</v>
      </c>
      <c r="C699" s="108"/>
    </row>
    <row r="700" spans="1:3">
      <c r="A700" s="104" t="s">
        <v>1340</v>
      </c>
      <c r="B700" s="109" t="s">
        <v>1341</v>
      </c>
      <c r="C700" s="108"/>
    </row>
    <row r="701" spans="1:3">
      <c r="A701" s="104" t="s">
        <v>1342</v>
      </c>
      <c r="B701" s="109" t="s">
        <v>1343</v>
      </c>
      <c r="C701" s="108"/>
    </row>
    <row r="702" spans="1:3">
      <c r="A702" s="104" t="s">
        <v>1344</v>
      </c>
      <c r="B702" s="109" t="s">
        <v>1345</v>
      </c>
      <c r="C702" s="108"/>
    </row>
    <row r="703" spans="1:3">
      <c r="A703" s="104" t="s">
        <v>1346</v>
      </c>
      <c r="B703" s="109" t="s">
        <v>1347</v>
      </c>
      <c r="C703" s="108"/>
    </row>
    <row r="704" spans="1:3">
      <c r="A704" s="104" t="s">
        <v>1348</v>
      </c>
      <c r="B704" s="109" t="s">
        <v>1349</v>
      </c>
      <c r="C704" s="108"/>
    </row>
    <row r="705" spans="1:3">
      <c r="A705" s="104" t="s">
        <v>1350</v>
      </c>
      <c r="B705" s="109" t="s">
        <v>1351</v>
      </c>
      <c r="C705" s="108"/>
    </row>
    <row r="706" spans="1:3">
      <c r="A706" s="104" t="s">
        <v>1352</v>
      </c>
      <c r="B706" s="109" t="s">
        <v>1353</v>
      </c>
      <c r="C706" s="108"/>
    </row>
    <row r="707" spans="1:3">
      <c r="A707" s="104" t="s">
        <v>1354</v>
      </c>
      <c r="B707" s="109" t="s">
        <v>1355</v>
      </c>
      <c r="C707" s="108"/>
    </row>
    <row r="708" spans="1:3">
      <c r="A708" s="104" t="s">
        <v>1356</v>
      </c>
      <c r="B708" s="109" t="s">
        <v>1357</v>
      </c>
      <c r="C708" s="108"/>
    </row>
    <row r="709" spans="1:3">
      <c r="A709" s="104" t="s">
        <v>1358</v>
      </c>
      <c r="B709" s="109" t="s">
        <v>1359</v>
      </c>
      <c r="C709" s="108"/>
    </row>
    <row r="710" spans="1:3">
      <c r="A710" s="104" t="s">
        <v>1360</v>
      </c>
      <c r="B710" s="109" t="s">
        <v>1361</v>
      </c>
      <c r="C710" s="108"/>
    </row>
    <row r="711" spans="1:3">
      <c r="A711" s="104" t="s">
        <v>1362</v>
      </c>
      <c r="B711" s="107" t="s">
        <v>142</v>
      </c>
      <c r="C711" s="108">
        <f>SUM(C712:C714)</f>
        <v>7963</v>
      </c>
    </row>
    <row r="712" spans="1:3">
      <c r="A712" s="104" t="s">
        <v>1363</v>
      </c>
      <c r="B712" s="109" t="s">
        <v>143</v>
      </c>
      <c r="C712" s="108">
        <v>2316</v>
      </c>
    </row>
    <row r="713" spans="1:3">
      <c r="A713" s="104" t="s">
        <v>1364</v>
      </c>
      <c r="B713" s="109" t="s">
        <v>144</v>
      </c>
      <c r="C713" s="108">
        <v>5647</v>
      </c>
    </row>
    <row r="714" spans="1:3">
      <c r="A714" s="104" t="s">
        <v>1365</v>
      </c>
      <c r="B714" s="109" t="s">
        <v>1366</v>
      </c>
      <c r="C714" s="108"/>
    </row>
    <row r="715" spans="1:3">
      <c r="A715" s="104" t="s">
        <v>1367</v>
      </c>
      <c r="B715" s="107" t="s">
        <v>145</v>
      </c>
      <c r="C715" s="108">
        <f>SUM(C716:C726)</f>
        <v>3068</v>
      </c>
    </row>
    <row r="716" spans="1:3">
      <c r="A716" s="104" t="s">
        <v>1368</v>
      </c>
      <c r="B716" s="109" t="s">
        <v>146</v>
      </c>
      <c r="C716" s="108">
        <v>2359</v>
      </c>
    </row>
    <row r="717" spans="1:3">
      <c r="A717" s="104" t="s">
        <v>1369</v>
      </c>
      <c r="B717" s="109" t="s">
        <v>1370</v>
      </c>
      <c r="C717" s="108"/>
    </row>
    <row r="718" spans="1:3">
      <c r="A718" s="104" t="s">
        <v>1371</v>
      </c>
      <c r="B718" s="109" t="s">
        <v>1372</v>
      </c>
      <c r="C718" s="108"/>
    </row>
    <row r="719" spans="1:3">
      <c r="A719" s="104" t="s">
        <v>1373</v>
      </c>
      <c r="B719" s="109" t="s">
        <v>1374</v>
      </c>
      <c r="C719" s="108"/>
    </row>
    <row r="720" spans="1:3">
      <c r="A720" s="104" t="s">
        <v>1375</v>
      </c>
      <c r="B720" s="109" t="s">
        <v>1376</v>
      </c>
      <c r="C720" s="108"/>
    </row>
    <row r="721" spans="1:3">
      <c r="A721" s="104" t="s">
        <v>1377</v>
      </c>
      <c r="B721" s="109" t="s">
        <v>1378</v>
      </c>
      <c r="C721" s="108"/>
    </row>
    <row r="722" spans="1:3">
      <c r="A722" s="104" t="s">
        <v>1379</v>
      </c>
      <c r="B722" s="109" t="s">
        <v>1380</v>
      </c>
      <c r="C722" s="108"/>
    </row>
    <row r="723" spans="1:3">
      <c r="A723" s="104" t="s">
        <v>1381</v>
      </c>
      <c r="B723" s="109" t="s">
        <v>147</v>
      </c>
      <c r="C723" s="108">
        <f>4504+710-4505</f>
        <v>709</v>
      </c>
    </row>
    <row r="724" spans="1:3">
      <c r="A724" s="104" t="s">
        <v>1382</v>
      </c>
      <c r="B724" s="109" t="s">
        <v>148</v>
      </c>
      <c r="C724" s="108"/>
    </row>
    <row r="725" spans="1:3">
      <c r="A725" s="104" t="s">
        <v>1383</v>
      </c>
      <c r="B725" s="109" t="s">
        <v>1384</v>
      </c>
      <c r="C725" s="108"/>
    </row>
    <row r="726" spans="1:3">
      <c r="A726" s="104" t="s">
        <v>1385</v>
      </c>
      <c r="B726" s="109" t="s">
        <v>1386</v>
      </c>
      <c r="C726" s="108"/>
    </row>
    <row r="727" spans="1:3">
      <c r="A727" s="104" t="s">
        <v>1387</v>
      </c>
      <c r="B727" s="107" t="s">
        <v>149</v>
      </c>
      <c r="C727" s="108">
        <f>SUM(C728:C730)</f>
        <v>1116</v>
      </c>
    </row>
    <row r="728" spans="1:3">
      <c r="A728" s="104" t="s">
        <v>1388</v>
      </c>
      <c r="B728" s="109" t="s">
        <v>150</v>
      </c>
      <c r="C728" s="108">
        <v>536</v>
      </c>
    </row>
    <row r="729" spans="1:3">
      <c r="A729" s="104" t="s">
        <v>1389</v>
      </c>
      <c r="B729" s="109" t="s">
        <v>151</v>
      </c>
      <c r="C729" s="108">
        <f>2148+579-2147</f>
        <v>580</v>
      </c>
    </row>
    <row r="730" spans="1:3">
      <c r="A730" s="104" t="s">
        <v>1390</v>
      </c>
      <c r="B730" s="109" t="s">
        <v>1391</v>
      </c>
      <c r="C730" s="108"/>
    </row>
    <row r="731" spans="1:3">
      <c r="A731" s="104" t="s">
        <v>1392</v>
      </c>
      <c r="B731" s="107" t="s">
        <v>152</v>
      </c>
      <c r="C731" s="108">
        <f>SUM(C732:C735)</f>
        <v>191</v>
      </c>
    </row>
    <row r="732" spans="1:3">
      <c r="A732" s="104" t="s">
        <v>1393</v>
      </c>
      <c r="B732" s="109" t="s">
        <v>153</v>
      </c>
      <c r="C732" s="108">
        <v>43</v>
      </c>
    </row>
    <row r="733" spans="1:3">
      <c r="A733" s="104" t="s">
        <v>1394</v>
      </c>
      <c r="B733" s="109" t="s">
        <v>154</v>
      </c>
      <c r="C733" s="108">
        <v>148</v>
      </c>
    </row>
    <row r="734" spans="1:3">
      <c r="A734" s="104" t="s">
        <v>1395</v>
      </c>
      <c r="B734" s="109" t="s">
        <v>1396</v>
      </c>
      <c r="C734" s="108"/>
    </row>
    <row r="735" spans="1:3">
      <c r="A735" s="104" t="s">
        <v>1397</v>
      </c>
      <c r="B735" s="109" t="s">
        <v>1398</v>
      </c>
      <c r="C735" s="108"/>
    </row>
    <row r="736" spans="1:3">
      <c r="A736" s="104" t="s">
        <v>1399</v>
      </c>
      <c r="B736" s="107" t="s">
        <v>155</v>
      </c>
      <c r="C736" s="108">
        <f>SUM(C737:C739)</f>
        <v>4020</v>
      </c>
    </row>
    <row r="737" spans="1:3">
      <c r="A737" s="104" t="s">
        <v>1400</v>
      </c>
      <c r="B737" s="109" t="s">
        <v>156</v>
      </c>
      <c r="C737" s="108"/>
    </row>
    <row r="738" spans="1:3">
      <c r="A738" s="104" t="s">
        <v>1401</v>
      </c>
      <c r="B738" s="109" t="s">
        <v>157</v>
      </c>
      <c r="C738" s="108">
        <v>4020</v>
      </c>
    </row>
    <row r="739" spans="1:3">
      <c r="A739" s="104" t="s">
        <v>1402</v>
      </c>
      <c r="B739" s="109" t="s">
        <v>1403</v>
      </c>
      <c r="C739" s="108"/>
    </row>
    <row r="740" spans="1:3">
      <c r="A740" s="104" t="s">
        <v>1404</v>
      </c>
      <c r="B740" s="107" t="s">
        <v>158</v>
      </c>
      <c r="C740" s="108">
        <f>SUM(C741:C743)</f>
        <v>1522</v>
      </c>
    </row>
    <row r="741" spans="1:3">
      <c r="A741" s="104" t="s">
        <v>1405</v>
      </c>
      <c r="B741" s="109" t="s">
        <v>159</v>
      </c>
      <c r="C741" s="108">
        <v>1522</v>
      </c>
    </row>
    <row r="742" spans="1:3">
      <c r="A742" s="104" t="s">
        <v>1406</v>
      </c>
      <c r="B742" s="109" t="s">
        <v>1407</v>
      </c>
      <c r="C742" s="108"/>
    </row>
    <row r="743" spans="1:3">
      <c r="A743" s="104" t="s">
        <v>1408</v>
      </c>
      <c r="B743" s="109" t="s">
        <v>1409</v>
      </c>
      <c r="C743" s="108"/>
    </row>
    <row r="744" spans="1:3">
      <c r="A744" s="104" t="s">
        <v>1410</v>
      </c>
      <c r="B744" s="107" t="s">
        <v>160</v>
      </c>
      <c r="C744" s="108">
        <f>SUM(C745:C746)</f>
        <v>0</v>
      </c>
    </row>
    <row r="745" spans="1:3">
      <c r="A745" s="104" t="s">
        <v>1411</v>
      </c>
      <c r="B745" s="109" t="s">
        <v>161</v>
      </c>
      <c r="C745" s="108"/>
    </row>
    <row r="746" spans="1:3">
      <c r="A746" s="104" t="s">
        <v>1412</v>
      </c>
      <c r="B746" s="109" t="s">
        <v>1413</v>
      </c>
      <c r="C746" s="108"/>
    </row>
    <row r="747" spans="1:3">
      <c r="A747" s="104" t="s">
        <v>1414</v>
      </c>
      <c r="B747" s="107" t="s">
        <v>162</v>
      </c>
      <c r="C747" s="108">
        <f>SUM(C748:C755)</f>
        <v>340</v>
      </c>
    </row>
    <row r="748" spans="1:3">
      <c r="A748" s="104" t="s">
        <v>1415</v>
      </c>
      <c r="B748" s="109" t="s">
        <v>47</v>
      </c>
      <c r="C748" s="108">
        <v>340</v>
      </c>
    </row>
    <row r="749" spans="1:3">
      <c r="A749" s="104" t="s">
        <v>1416</v>
      </c>
      <c r="B749" s="109" t="s">
        <v>58</v>
      </c>
      <c r="C749" s="108"/>
    </row>
    <row r="750" spans="1:3">
      <c r="A750" s="104" t="s">
        <v>1417</v>
      </c>
      <c r="B750" s="109" t="s">
        <v>271</v>
      </c>
      <c r="C750" s="108"/>
    </row>
    <row r="751" spans="1:3">
      <c r="A751" s="104" t="s">
        <v>1418</v>
      </c>
      <c r="B751" s="109" t="s">
        <v>358</v>
      </c>
      <c r="C751" s="108"/>
    </row>
    <row r="752" spans="1:3">
      <c r="A752" s="104" t="s">
        <v>1419</v>
      </c>
      <c r="B752" s="109" t="s">
        <v>1420</v>
      </c>
      <c r="C752" s="108"/>
    </row>
    <row r="753" spans="1:3">
      <c r="A753" s="104" t="s">
        <v>1421</v>
      </c>
      <c r="B753" s="109" t="s">
        <v>1422</v>
      </c>
      <c r="C753" s="108"/>
    </row>
    <row r="754" spans="1:3">
      <c r="A754" s="104" t="s">
        <v>1423</v>
      </c>
      <c r="B754" s="109" t="s">
        <v>66</v>
      </c>
      <c r="C754" s="108"/>
    </row>
    <row r="755" spans="1:3">
      <c r="A755" s="104" t="s">
        <v>1424</v>
      </c>
      <c r="B755" s="109" t="s">
        <v>1425</v>
      </c>
      <c r="C755" s="108"/>
    </row>
    <row r="756" spans="1:3">
      <c r="A756" s="104" t="s">
        <v>1426</v>
      </c>
      <c r="B756" s="107" t="s">
        <v>1427</v>
      </c>
      <c r="C756" s="108">
        <f>SUM(C757)</f>
        <v>0</v>
      </c>
    </row>
    <row r="757" spans="1:3">
      <c r="A757" s="104" t="s">
        <v>1428</v>
      </c>
      <c r="B757" s="109" t="s">
        <v>1427</v>
      </c>
      <c r="C757" s="108"/>
    </row>
    <row r="758" spans="1:3">
      <c r="A758" s="104" t="s">
        <v>1429</v>
      </c>
      <c r="B758" s="107" t="s">
        <v>163</v>
      </c>
      <c r="C758" s="108">
        <f>SUM(C759:C763)</f>
        <v>0</v>
      </c>
    </row>
    <row r="759" spans="1:3">
      <c r="A759" s="104" t="s">
        <v>1430</v>
      </c>
      <c r="B759" s="109" t="s">
        <v>47</v>
      </c>
      <c r="C759" s="108"/>
    </row>
    <row r="760" spans="1:3">
      <c r="A760" s="104" t="s">
        <v>1431</v>
      </c>
      <c r="B760" s="109" t="s">
        <v>58</v>
      </c>
      <c r="C760" s="108"/>
    </row>
    <row r="761" spans="1:3">
      <c r="A761" s="104" t="s">
        <v>1432</v>
      </c>
      <c r="B761" s="109" t="s">
        <v>598</v>
      </c>
      <c r="C761" s="108"/>
    </row>
    <row r="762" spans="1:3">
      <c r="A762" s="104" t="s">
        <v>1433</v>
      </c>
      <c r="B762" s="109" t="s">
        <v>164</v>
      </c>
      <c r="C762" s="108"/>
    </row>
    <row r="763" spans="1:3">
      <c r="A763" s="104" t="s">
        <v>1434</v>
      </c>
      <c r="B763" s="109" t="s">
        <v>1435</v>
      </c>
      <c r="C763" s="108"/>
    </row>
    <row r="764" spans="1:3">
      <c r="A764" s="104" t="s">
        <v>1436</v>
      </c>
      <c r="B764" s="107" t="s">
        <v>1437</v>
      </c>
      <c r="C764" s="108">
        <f>SUM(C765:C768)</f>
        <v>0</v>
      </c>
    </row>
    <row r="765" spans="1:3">
      <c r="A765" s="104" t="s">
        <v>1438</v>
      </c>
      <c r="B765" s="109" t="s">
        <v>47</v>
      </c>
      <c r="C765" s="108"/>
    </row>
    <row r="766" spans="1:3">
      <c r="A766" s="104" t="s">
        <v>1439</v>
      </c>
      <c r="B766" s="109" t="s">
        <v>58</v>
      </c>
      <c r="C766" s="108"/>
    </row>
    <row r="767" spans="1:3">
      <c r="A767" s="104" t="s">
        <v>1440</v>
      </c>
      <c r="B767" s="109" t="s">
        <v>598</v>
      </c>
      <c r="C767" s="108"/>
    </row>
    <row r="768" spans="1:3">
      <c r="A768" s="104" t="s">
        <v>1441</v>
      </c>
      <c r="B768" s="109" t="s">
        <v>1442</v>
      </c>
      <c r="C768" s="108"/>
    </row>
    <row r="769" spans="1:3">
      <c r="A769" s="104" t="s">
        <v>1443</v>
      </c>
      <c r="B769" s="107" t="s">
        <v>1444</v>
      </c>
      <c r="C769" s="108">
        <f>SUM(C770)</f>
        <v>0</v>
      </c>
    </row>
    <row r="770" spans="1:3">
      <c r="A770" s="104" t="s">
        <v>1445</v>
      </c>
      <c r="B770" s="109" t="s">
        <v>1444</v>
      </c>
      <c r="C770" s="108"/>
    </row>
    <row r="771" spans="1:3">
      <c r="A771" s="104" t="s">
        <v>1446</v>
      </c>
      <c r="B771" s="115" t="s">
        <v>165</v>
      </c>
      <c r="C771" s="106">
        <f>SUM(C772,C782,C786,C795,C802,C809,C812,C815,C817,C819,C825,C827,C829,C840)</f>
        <v>343</v>
      </c>
    </row>
    <row r="772" spans="1:3">
      <c r="A772" s="104" t="s">
        <v>1447</v>
      </c>
      <c r="B772" s="107" t="s">
        <v>166</v>
      </c>
      <c r="C772" s="108">
        <f>SUM(C773:C781)</f>
        <v>230</v>
      </c>
    </row>
    <row r="773" spans="1:3">
      <c r="A773" s="104" t="s">
        <v>1448</v>
      </c>
      <c r="B773" s="109" t="s">
        <v>47</v>
      </c>
      <c r="C773" s="108">
        <v>230</v>
      </c>
    </row>
    <row r="774" spans="1:3">
      <c r="A774" s="104" t="s">
        <v>1449</v>
      </c>
      <c r="B774" s="109" t="s">
        <v>58</v>
      </c>
      <c r="C774" s="108"/>
    </row>
    <row r="775" spans="1:3">
      <c r="A775" s="104" t="s">
        <v>1450</v>
      </c>
      <c r="B775" s="109" t="s">
        <v>271</v>
      </c>
      <c r="C775" s="108"/>
    </row>
    <row r="776" spans="1:3">
      <c r="A776" s="104" t="s">
        <v>1451</v>
      </c>
      <c r="B776" s="109" t="s">
        <v>1452</v>
      </c>
      <c r="C776" s="108"/>
    </row>
    <row r="777" spans="1:3">
      <c r="A777" s="104" t="s">
        <v>1453</v>
      </c>
      <c r="B777" s="109" t="s">
        <v>1454</v>
      </c>
      <c r="C777" s="108"/>
    </row>
    <row r="778" spans="1:3">
      <c r="A778" s="104" t="s">
        <v>1455</v>
      </c>
      <c r="B778" s="109" t="s">
        <v>1456</v>
      </c>
      <c r="C778" s="108"/>
    </row>
    <row r="779" spans="1:3">
      <c r="A779" s="104" t="s">
        <v>1457</v>
      </c>
      <c r="B779" s="109" t="s">
        <v>1458</v>
      </c>
      <c r="C779" s="108"/>
    </row>
    <row r="780" spans="1:3">
      <c r="A780" s="104" t="s">
        <v>1459</v>
      </c>
      <c r="B780" s="109" t="s">
        <v>1460</v>
      </c>
      <c r="C780" s="108"/>
    </row>
    <row r="781" spans="1:3">
      <c r="A781" s="104" t="s">
        <v>1461</v>
      </c>
      <c r="B781" s="109" t="s">
        <v>1462</v>
      </c>
      <c r="C781" s="108"/>
    </row>
    <row r="782" spans="1:3">
      <c r="A782" s="104" t="s">
        <v>1463</v>
      </c>
      <c r="B782" s="107" t="s">
        <v>1464</v>
      </c>
      <c r="C782" s="108">
        <f>SUM(C783:C785)</f>
        <v>0</v>
      </c>
    </row>
    <row r="783" spans="1:3">
      <c r="A783" s="104" t="s">
        <v>1465</v>
      </c>
      <c r="B783" s="109" t="s">
        <v>1466</v>
      </c>
      <c r="C783" s="108"/>
    </row>
    <row r="784" spans="1:3">
      <c r="A784" s="104" t="s">
        <v>1467</v>
      </c>
      <c r="B784" s="109" t="s">
        <v>1468</v>
      </c>
      <c r="C784" s="108"/>
    </row>
    <row r="785" spans="1:3">
      <c r="A785" s="104" t="s">
        <v>1469</v>
      </c>
      <c r="B785" s="109" t="s">
        <v>1470</v>
      </c>
      <c r="C785" s="108"/>
    </row>
    <row r="786" spans="1:3">
      <c r="A786" s="104" t="s">
        <v>1471</v>
      </c>
      <c r="B786" s="107" t="s">
        <v>1472</v>
      </c>
      <c r="C786" s="108">
        <f>SUM(C787:C794)</f>
        <v>0</v>
      </c>
    </row>
    <row r="787" spans="1:3">
      <c r="A787" s="104" t="s">
        <v>1473</v>
      </c>
      <c r="B787" s="109" t="s">
        <v>1474</v>
      </c>
      <c r="C787" s="108"/>
    </row>
    <row r="788" spans="1:3">
      <c r="A788" s="104" t="s">
        <v>1475</v>
      </c>
      <c r="B788" s="109" t="s">
        <v>1476</v>
      </c>
      <c r="C788" s="108"/>
    </row>
    <row r="789" spans="1:3">
      <c r="A789" s="104" t="s">
        <v>1477</v>
      </c>
      <c r="B789" s="109" t="s">
        <v>1478</v>
      </c>
      <c r="C789" s="108"/>
    </row>
    <row r="790" spans="1:3">
      <c r="A790" s="104" t="s">
        <v>1479</v>
      </c>
      <c r="B790" s="109" t="s">
        <v>1480</v>
      </c>
      <c r="C790" s="108"/>
    </row>
    <row r="791" spans="1:3">
      <c r="A791" s="104" t="s">
        <v>1481</v>
      </c>
      <c r="B791" s="109" t="s">
        <v>1482</v>
      </c>
      <c r="C791" s="108"/>
    </row>
    <row r="792" spans="1:3">
      <c r="A792" s="104" t="s">
        <v>1483</v>
      </c>
      <c r="B792" s="109" t="s">
        <v>1484</v>
      </c>
      <c r="C792" s="108"/>
    </row>
    <row r="793" spans="1:3">
      <c r="A793" s="104" t="s">
        <v>1485</v>
      </c>
      <c r="B793" s="109" t="s">
        <v>1486</v>
      </c>
      <c r="C793" s="108"/>
    </row>
    <row r="794" spans="1:3">
      <c r="A794" s="104" t="s">
        <v>1487</v>
      </c>
      <c r="B794" s="109" t="s">
        <v>1488</v>
      </c>
      <c r="C794" s="108"/>
    </row>
    <row r="795" spans="1:3">
      <c r="A795" s="104" t="s">
        <v>1489</v>
      </c>
      <c r="B795" s="107" t="s">
        <v>1490</v>
      </c>
      <c r="C795" s="108">
        <f>SUM(C796:C801)</f>
        <v>113</v>
      </c>
    </row>
    <row r="796" spans="1:3">
      <c r="A796" s="104" t="s">
        <v>1491</v>
      </c>
      <c r="B796" s="109" t="s">
        <v>1492</v>
      </c>
      <c r="C796" s="108">
        <v>113</v>
      </c>
    </row>
    <row r="797" spans="1:3">
      <c r="A797" s="104" t="s">
        <v>1493</v>
      </c>
      <c r="B797" s="109" t="s">
        <v>1494</v>
      </c>
      <c r="C797" s="108"/>
    </row>
    <row r="798" spans="1:3">
      <c r="A798" s="104" t="s">
        <v>1495</v>
      </c>
      <c r="B798" s="109" t="s">
        <v>1496</v>
      </c>
      <c r="C798" s="108"/>
    </row>
    <row r="799" spans="1:3">
      <c r="A799" s="104" t="s">
        <v>1497</v>
      </c>
      <c r="B799" s="109" t="s">
        <v>1498</v>
      </c>
      <c r="C799" s="108"/>
    </row>
    <row r="800" spans="1:3">
      <c r="A800" s="104" t="s">
        <v>1499</v>
      </c>
      <c r="B800" s="109" t="s">
        <v>1500</v>
      </c>
      <c r="C800" s="108"/>
    </row>
    <row r="801" spans="1:3">
      <c r="A801" s="104" t="s">
        <v>1501</v>
      </c>
      <c r="B801" s="109" t="s">
        <v>1502</v>
      </c>
      <c r="C801" s="108"/>
    </row>
    <row r="802" spans="1:3">
      <c r="A802" s="104" t="s">
        <v>1503</v>
      </c>
      <c r="B802" s="107" t="s">
        <v>167</v>
      </c>
      <c r="C802" s="108">
        <f>SUM(C803:C808)</f>
        <v>0</v>
      </c>
    </row>
    <row r="803" spans="1:3">
      <c r="A803" s="104" t="s">
        <v>1504</v>
      </c>
      <c r="B803" s="109" t="s">
        <v>168</v>
      </c>
      <c r="C803" s="108"/>
    </row>
    <row r="804" spans="1:3">
      <c r="A804" s="104" t="s">
        <v>1505</v>
      </c>
      <c r="B804" s="109" t="s">
        <v>1506</v>
      </c>
      <c r="C804" s="108"/>
    </row>
    <row r="805" spans="1:3">
      <c r="A805" s="104" t="s">
        <v>1507</v>
      </c>
      <c r="B805" s="109" t="s">
        <v>1508</v>
      </c>
      <c r="C805" s="108"/>
    </row>
    <row r="806" spans="1:3">
      <c r="A806" s="104" t="s">
        <v>1509</v>
      </c>
      <c r="B806" s="109" t="s">
        <v>1510</v>
      </c>
      <c r="C806" s="108"/>
    </row>
    <row r="807" spans="1:3">
      <c r="A807" s="104" t="s">
        <v>1511</v>
      </c>
      <c r="B807" s="109" t="s">
        <v>169</v>
      </c>
      <c r="C807" s="108"/>
    </row>
    <row r="808" spans="1:3">
      <c r="A808" s="104" t="s">
        <v>1512</v>
      </c>
      <c r="B808" s="109" t="s">
        <v>1513</v>
      </c>
      <c r="C808" s="108"/>
    </row>
    <row r="809" spans="1:3">
      <c r="A809" s="104" t="s">
        <v>1514</v>
      </c>
      <c r="B809" s="107" t="s">
        <v>1515</v>
      </c>
      <c r="C809" s="108">
        <f>SUM(C810:C811)</f>
        <v>0</v>
      </c>
    </row>
    <row r="810" spans="1:3">
      <c r="A810" s="104" t="s">
        <v>1516</v>
      </c>
      <c r="B810" s="109" t="s">
        <v>1517</v>
      </c>
      <c r="C810" s="108"/>
    </row>
    <row r="811" spans="1:3">
      <c r="A811" s="104" t="s">
        <v>1518</v>
      </c>
      <c r="B811" s="109" t="s">
        <v>1519</v>
      </c>
      <c r="C811" s="108"/>
    </row>
    <row r="812" spans="1:3">
      <c r="A812" s="104" t="s">
        <v>1520</v>
      </c>
      <c r="B812" s="107" t="s">
        <v>1521</v>
      </c>
      <c r="C812" s="108">
        <f>SUM(C813:C814)</f>
        <v>0</v>
      </c>
    </row>
    <row r="813" spans="1:3">
      <c r="A813" s="104" t="s">
        <v>1522</v>
      </c>
      <c r="B813" s="109" t="s">
        <v>1523</v>
      </c>
      <c r="C813" s="108"/>
    </row>
    <row r="814" spans="1:3">
      <c r="A814" s="104" t="s">
        <v>1524</v>
      </c>
      <c r="B814" s="109" t="s">
        <v>1525</v>
      </c>
      <c r="C814" s="108"/>
    </row>
    <row r="815" spans="1:3">
      <c r="A815" s="104" t="s">
        <v>1526</v>
      </c>
      <c r="B815" s="107" t="s">
        <v>1527</v>
      </c>
      <c r="C815" s="108">
        <f>SUM(C816)</f>
        <v>0</v>
      </c>
    </row>
    <row r="816" spans="1:3">
      <c r="A816" s="104" t="s">
        <v>1528</v>
      </c>
      <c r="B816" s="109" t="s">
        <v>1527</v>
      </c>
      <c r="C816" s="108"/>
    </row>
    <row r="817" spans="1:3">
      <c r="A817" s="104" t="s">
        <v>1529</v>
      </c>
      <c r="B817" s="107" t="s">
        <v>170</v>
      </c>
      <c r="C817" s="108">
        <f>SUM(C818)</f>
        <v>0</v>
      </c>
    </row>
    <row r="818" spans="1:3">
      <c r="A818" s="104" t="s">
        <v>1530</v>
      </c>
      <c r="B818" s="109" t="s">
        <v>170</v>
      </c>
      <c r="C818" s="108"/>
    </row>
    <row r="819" spans="1:3">
      <c r="A819" s="104" t="s">
        <v>1531</v>
      </c>
      <c r="B819" s="107" t="s">
        <v>1532</v>
      </c>
      <c r="C819" s="108">
        <f>SUM(C820:C824)</f>
        <v>0</v>
      </c>
    </row>
    <row r="820" spans="1:3">
      <c r="A820" s="104" t="s">
        <v>1533</v>
      </c>
      <c r="B820" s="109" t="s">
        <v>1534</v>
      </c>
      <c r="C820" s="108"/>
    </row>
    <row r="821" spans="1:3">
      <c r="A821" s="104" t="s">
        <v>1535</v>
      </c>
      <c r="B821" s="109" t="s">
        <v>1536</v>
      </c>
      <c r="C821" s="108"/>
    </row>
    <row r="822" spans="1:3">
      <c r="A822" s="104" t="s">
        <v>1537</v>
      </c>
      <c r="B822" s="109" t="s">
        <v>1538</v>
      </c>
      <c r="C822" s="108"/>
    </row>
    <row r="823" spans="1:3">
      <c r="A823" s="104" t="s">
        <v>1539</v>
      </c>
      <c r="B823" s="109" t="s">
        <v>1540</v>
      </c>
      <c r="C823" s="108"/>
    </row>
    <row r="824" spans="1:3">
      <c r="A824" s="104" t="s">
        <v>1541</v>
      </c>
      <c r="B824" s="109" t="s">
        <v>1542</v>
      </c>
      <c r="C824" s="108"/>
    </row>
    <row r="825" spans="1:3">
      <c r="A825" s="104" t="s">
        <v>1543</v>
      </c>
      <c r="B825" s="107" t="s">
        <v>1544</v>
      </c>
      <c r="C825" s="108">
        <f>SUM(C826)</f>
        <v>0</v>
      </c>
    </row>
    <row r="826" spans="1:3">
      <c r="A826" s="104" t="s">
        <v>1545</v>
      </c>
      <c r="B826" s="109" t="s">
        <v>1544</v>
      </c>
      <c r="C826" s="108"/>
    </row>
    <row r="827" spans="1:3">
      <c r="A827" s="104" t="s">
        <v>1546</v>
      </c>
      <c r="B827" s="107" t="s">
        <v>1547</v>
      </c>
      <c r="C827" s="108">
        <f>SUM(C828)</f>
        <v>0</v>
      </c>
    </row>
    <row r="828" spans="1:3">
      <c r="A828" s="104" t="s">
        <v>1548</v>
      </c>
      <c r="B828" s="109" t="s">
        <v>1547</v>
      </c>
      <c r="C828" s="108"/>
    </row>
    <row r="829" spans="1:3">
      <c r="A829" s="104" t="s">
        <v>1549</v>
      </c>
      <c r="B829" s="107" t="s">
        <v>1550</v>
      </c>
      <c r="C829" s="108">
        <f>SUM(C830:C839)</f>
        <v>0</v>
      </c>
    </row>
    <row r="830" spans="1:3">
      <c r="A830" s="104" t="s">
        <v>1551</v>
      </c>
      <c r="B830" s="109" t="s">
        <v>47</v>
      </c>
      <c r="C830" s="108"/>
    </row>
    <row r="831" spans="1:3">
      <c r="A831" s="104" t="s">
        <v>1552</v>
      </c>
      <c r="B831" s="109" t="s">
        <v>58</v>
      </c>
      <c r="C831" s="108"/>
    </row>
    <row r="832" spans="1:3">
      <c r="A832" s="104" t="s">
        <v>1553</v>
      </c>
      <c r="B832" s="109" t="s">
        <v>271</v>
      </c>
      <c r="C832" s="108"/>
    </row>
    <row r="833" spans="1:3">
      <c r="A833" s="104" t="s">
        <v>1554</v>
      </c>
      <c r="B833" s="109" t="s">
        <v>1555</v>
      </c>
      <c r="C833" s="108"/>
    </row>
    <row r="834" spans="1:3">
      <c r="A834" s="104" t="s">
        <v>1556</v>
      </c>
      <c r="B834" s="109" t="s">
        <v>1557</v>
      </c>
      <c r="C834" s="108"/>
    </row>
    <row r="835" spans="1:3">
      <c r="A835" s="104" t="s">
        <v>1558</v>
      </c>
      <c r="B835" s="109" t="s">
        <v>1559</v>
      </c>
      <c r="C835" s="108"/>
    </row>
    <row r="836" spans="1:3">
      <c r="A836" s="104" t="s">
        <v>1560</v>
      </c>
      <c r="B836" s="109" t="s">
        <v>358</v>
      </c>
      <c r="C836" s="108"/>
    </row>
    <row r="837" spans="1:3">
      <c r="A837" s="104" t="s">
        <v>1561</v>
      </c>
      <c r="B837" s="109" t="s">
        <v>1562</v>
      </c>
      <c r="C837" s="108"/>
    </row>
    <row r="838" spans="1:3">
      <c r="A838" s="104" t="s">
        <v>1563</v>
      </c>
      <c r="B838" s="109" t="s">
        <v>66</v>
      </c>
      <c r="C838" s="108"/>
    </row>
    <row r="839" spans="1:3">
      <c r="A839" s="104" t="s">
        <v>1564</v>
      </c>
      <c r="B839" s="109" t="s">
        <v>1565</v>
      </c>
      <c r="C839" s="108"/>
    </row>
    <row r="840" spans="1:3">
      <c r="A840" s="104" t="s">
        <v>1566</v>
      </c>
      <c r="B840" s="107" t="s">
        <v>1567</v>
      </c>
      <c r="C840" s="108">
        <f>SUM(C841)</f>
        <v>0</v>
      </c>
    </row>
    <row r="841" spans="1:3">
      <c r="A841" s="104" t="s">
        <v>1568</v>
      </c>
      <c r="B841" s="109" t="s">
        <v>1567</v>
      </c>
      <c r="C841" s="108"/>
    </row>
    <row r="842" spans="1:3">
      <c r="A842" s="104" t="s">
        <v>1569</v>
      </c>
      <c r="B842" s="115" t="s">
        <v>171</v>
      </c>
      <c r="C842" s="106">
        <f>SUM(C843,C854,C856,C859,C861,C863)</f>
        <v>14331</v>
      </c>
    </row>
    <row r="843" spans="1:3">
      <c r="A843" s="104" t="s">
        <v>1570</v>
      </c>
      <c r="B843" s="107" t="s">
        <v>172</v>
      </c>
      <c r="C843" s="108">
        <f>SUM(C844:C853)</f>
        <v>9313</v>
      </c>
    </row>
    <row r="844" spans="1:3">
      <c r="A844" s="104" t="s">
        <v>1571</v>
      </c>
      <c r="B844" s="109" t="s">
        <v>47</v>
      </c>
      <c r="C844" s="108">
        <v>8549</v>
      </c>
    </row>
    <row r="845" spans="1:3">
      <c r="A845" s="104" t="s">
        <v>1572</v>
      </c>
      <c r="B845" s="109" t="s">
        <v>58</v>
      </c>
      <c r="C845" s="108">
        <v>13</v>
      </c>
    </row>
    <row r="846" spans="1:3">
      <c r="A846" s="104" t="s">
        <v>1573</v>
      </c>
      <c r="B846" s="109" t="s">
        <v>271</v>
      </c>
      <c r="C846" s="108"/>
    </row>
    <row r="847" spans="1:3">
      <c r="A847" s="104" t="s">
        <v>1574</v>
      </c>
      <c r="B847" s="109" t="s">
        <v>1575</v>
      </c>
      <c r="C847" s="108"/>
    </row>
    <row r="848" spans="1:3">
      <c r="A848" s="104" t="s">
        <v>1576</v>
      </c>
      <c r="B848" s="109" t="s">
        <v>1577</v>
      </c>
      <c r="C848" s="108"/>
    </row>
    <row r="849" spans="1:3">
      <c r="A849" s="104" t="s">
        <v>1578</v>
      </c>
      <c r="B849" s="109" t="s">
        <v>1579</v>
      </c>
      <c r="C849" s="108"/>
    </row>
    <row r="850" spans="1:3">
      <c r="A850" s="104" t="s">
        <v>1580</v>
      </c>
      <c r="B850" s="109" t="s">
        <v>1581</v>
      </c>
      <c r="C850" s="108"/>
    </row>
    <row r="851" spans="1:3">
      <c r="A851" s="104" t="s">
        <v>1582</v>
      </c>
      <c r="B851" s="109" t="s">
        <v>1583</v>
      </c>
      <c r="C851" s="108"/>
    </row>
    <row r="852" spans="1:3">
      <c r="A852" s="104" t="s">
        <v>1584</v>
      </c>
      <c r="B852" s="109" t="s">
        <v>1585</v>
      </c>
      <c r="C852" s="108"/>
    </row>
    <row r="853" spans="1:3">
      <c r="A853" s="104" t="s">
        <v>1586</v>
      </c>
      <c r="B853" s="109" t="s">
        <v>173</v>
      </c>
      <c r="C853" s="108">
        <v>751</v>
      </c>
    </row>
    <row r="854" spans="1:3">
      <c r="A854" s="104" t="s">
        <v>1587</v>
      </c>
      <c r="B854" s="107" t="s">
        <v>174</v>
      </c>
      <c r="C854" s="108">
        <f>SUM(C855)</f>
        <v>145</v>
      </c>
    </row>
    <row r="855" spans="1:3">
      <c r="A855" s="104" t="s">
        <v>1588</v>
      </c>
      <c r="B855" s="109" t="s">
        <v>174</v>
      </c>
      <c r="C855" s="108">
        <v>145</v>
      </c>
    </row>
    <row r="856" spans="1:3">
      <c r="A856" s="104" t="s">
        <v>1589</v>
      </c>
      <c r="B856" s="107" t="s">
        <v>1590</v>
      </c>
      <c r="C856" s="108">
        <f>SUM(C857:C858)</f>
        <v>0</v>
      </c>
    </row>
    <row r="857" spans="1:3">
      <c r="A857" s="104" t="s">
        <v>1591</v>
      </c>
      <c r="B857" s="109" t="s">
        <v>1592</v>
      </c>
      <c r="C857" s="108"/>
    </row>
    <row r="858" spans="1:3">
      <c r="A858" s="104" t="s">
        <v>1593</v>
      </c>
      <c r="B858" s="109" t="s">
        <v>1594</v>
      </c>
      <c r="C858" s="108"/>
    </row>
    <row r="859" spans="1:3">
      <c r="A859" s="104" t="s">
        <v>1595</v>
      </c>
      <c r="B859" s="107" t="s">
        <v>175</v>
      </c>
      <c r="C859" s="108">
        <f t="shared" ref="C859:C863" si="0">SUM(C860)</f>
        <v>4663</v>
      </c>
    </row>
    <row r="860" spans="1:3">
      <c r="A860" s="104" t="s">
        <v>1596</v>
      </c>
      <c r="B860" s="109" t="s">
        <v>175</v>
      </c>
      <c r="C860" s="108">
        <v>4663</v>
      </c>
    </row>
    <row r="861" spans="1:3">
      <c r="A861" s="104" t="s">
        <v>1597</v>
      </c>
      <c r="B861" s="107" t="s">
        <v>176</v>
      </c>
      <c r="C861" s="108">
        <f t="shared" si="0"/>
        <v>210</v>
      </c>
    </row>
    <row r="862" spans="1:3">
      <c r="A862" s="104" t="s">
        <v>1598</v>
      </c>
      <c r="B862" s="109" t="s">
        <v>176</v>
      </c>
      <c r="C862" s="108">
        <v>210</v>
      </c>
    </row>
    <row r="863" spans="1:3">
      <c r="A863" s="104" t="s">
        <v>1599</v>
      </c>
      <c r="B863" s="107" t="s">
        <v>1600</v>
      </c>
      <c r="C863" s="108">
        <f t="shared" si="0"/>
        <v>0</v>
      </c>
    </row>
    <row r="864" spans="1:3">
      <c r="A864" s="104" t="s">
        <v>1601</v>
      </c>
      <c r="B864" s="109" t="s">
        <v>1600</v>
      </c>
      <c r="C864" s="108"/>
    </row>
    <row r="865" spans="1:3">
      <c r="A865" s="104" t="s">
        <v>1602</v>
      </c>
      <c r="B865" s="115" t="s">
        <v>177</v>
      </c>
      <c r="C865" s="106">
        <f>SUM(C866,C892,C915,C943,C954,C961,C967,C970)</f>
        <v>18965</v>
      </c>
    </row>
    <row r="866" spans="1:3">
      <c r="A866" s="104" t="s">
        <v>1603</v>
      </c>
      <c r="B866" s="107" t="s">
        <v>178</v>
      </c>
      <c r="C866" s="108">
        <f>SUM(C867:C891)</f>
        <v>9294</v>
      </c>
    </row>
    <row r="867" spans="1:3">
      <c r="A867" s="104" t="s">
        <v>1604</v>
      </c>
      <c r="B867" s="109" t="s">
        <v>47</v>
      </c>
      <c r="C867" s="108">
        <v>1973</v>
      </c>
    </row>
    <row r="868" spans="1:3">
      <c r="A868" s="104" t="s">
        <v>1605</v>
      </c>
      <c r="B868" s="109" t="s">
        <v>58</v>
      </c>
      <c r="C868" s="108"/>
    </row>
    <row r="869" spans="1:3">
      <c r="A869" s="104" t="s">
        <v>1606</v>
      </c>
      <c r="B869" s="109" t="s">
        <v>271</v>
      </c>
      <c r="C869" s="108"/>
    </row>
    <row r="870" spans="1:3">
      <c r="A870" s="104" t="s">
        <v>1607</v>
      </c>
      <c r="B870" s="109" t="s">
        <v>66</v>
      </c>
      <c r="C870" s="108">
        <v>4600</v>
      </c>
    </row>
    <row r="871" spans="1:3">
      <c r="A871" s="104" t="s">
        <v>1608</v>
      </c>
      <c r="B871" s="109" t="s">
        <v>1609</v>
      </c>
      <c r="C871" s="108"/>
    </row>
    <row r="872" spans="1:3">
      <c r="A872" s="104" t="s">
        <v>1610</v>
      </c>
      <c r="B872" s="109" t="s">
        <v>1611</v>
      </c>
      <c r="C872" s="108"/>
    </row>
    <row r="873" spans="1:3">
      <c r="A873" s="104" t="s">
        <v>1612</v>
      </c>
      <c r="B873" s="109" t="s">
        <v>1613</v>
      </c>
      <c r="C873" s="108">
        <v>428</v>
      </c>
    </row>
    <row r="874" spans="1:3">
      <c r="A874" s="104" t="s">
        <v>1614</v>
      </c>
      <c r="B874" s="109" t="s">
        <v>1615</v>
      </c>
      <c r="C874" s="108"/>
    </row>
    <row r="875" spans="1:3">
      <c r="A875" s="104" t="s">
        <v>1616</v>
      </c>
      <c r="B875" s="109" t="s">
        <v>1617</v>
      </c>
      <c r="C875" s="108"/>
    </row>
    <row r="876" spans="1:3">
      <c r="A876" s="104" t="s">
        <v>1618</v>
      </c>
      <c r="B876" s="109" t="s">
        <v>1619</v>
      </c>
      <c r="C876" s="108"/>
    </row>
    <row r="877" spans="1:3">
      <c r="A877" s="104" t="s">
        <v>1620</v>
      </c>
      <c r="B877" s="109" t="s">
        <v>1621</v>
      </c>
      <c r="C877" s="108"/>
    </row>
    <row r="878" spans="1:3">
      <c r="A878" s="104" t="s">
        <v>1622</v>
      </c>
      <c r="B878" s="109" t="s">
        <v>1623</v>
      </c>
      <c r="C878" s="108"/>
    </row>
    <row r="879" spans="1:3">
      <c r="A879" s="104" t="s">
        <v>1624</v>
      </c>
      <c r="B879" s="109" t="s">
        <v>1625</v>
      </c>
      <c r="C879" s="108"/>
    </row>
    <row r="880" spans="1:3">
      <c r="A880" s="104" t="s">
        <v>1626</v>
      </c>
      <c r="B880" s="109" t="s">
        <v>179</v>
      </c>
      <c r="C880" s="108"/>
    </row>
    <row r="881" spans="1:3">
      <c r="A881" s="104" t="s">
        <v>1627</v>
      </c>
      <c r="B881" s="109" t="s">
        <v>1628</v>
      </c>
      <c r="C881" s="108"/>
    </row>
    <row r="882" spans="1:3">
      <c r="A882" s="104" t="s">
        <v>1629</v>
      </c>
      <c r="B882" s="109" t="s">
        <v>1630</v>
      </c>
      <c r="C882" s="108">
        <v>2293</v>
      </c>
    </row>
    <row r="883" spans="1:3">
      <c r="A883" s="104" t="s">
        <v>1631</v>
      </c>
      <c r="B883" s="109" t="s">
        <v>1632</v>
      </c>
      <c r="C883" s="108"/>
    </row>
    <row r="884" spans="1:3">
      <c r="A884" s="104" t="s">
        <v>1633</v>
      </c>
      <c r="B884" s="109" t="s">
        <v>1634</v>
      </c>
      <c r="C884" s="108"/>
    </row>
    <row r="885" spans="1:3">
      <c r="A885" s="104" t="s">
        <v>1635</v>
      </c>
      <c r="B885" s="109" t="s">
        <v>1636</v>
      </c>
      <c r="C885" s="108"/>
    </row>
    <row r="886" spans="1:3">
      <c r="A886" s="104" t="s">
        <v>1637</v>
      </c>
      <c r="B886" s="109" t="s">
        <v>1638</v>
      </c>
      <c r="C886" s="108"/>
    </row>
    <row r="887" spans="1:3">
      <c r="A887" s="104" t="s">
        <v>1639</v>
      </c>
      <c r="B887" s="109" t="s">
        <v>1640</v>
      </c>
      <c r="C887" s="108"/>
    </row>
    <row r="888" spans="1:3">
      <c r="A888" s="104" t="s">
        <v>1641</v>
      </c>
      <c r="B888" s="109" t="s">
        <v>1642</v>
      </c>
      <c r="C888" s="108"/>
    </row>
    <row r="889" spans="1:3">
      <c r="A889" s="104" t="s">
        <v>1643</v>
      </c>
      <c r="B889" s="109" t="s">
        <v>1644</v>
      </c>
      <c r="C889" s="108"/>
    </row>
    <row r="890" spans="1:3">
      <c r="A890" s="104" t="s">
        <v>1645</v>
      </c>
      <c r="B890" s="109" t="s">
        <v>1646</v>
      </c>
      <c r="C890" s="108"/>
    </row>
    <row r="891" spans="1:3">
      <c r="A891" s="104" t="s">
        <v>1647</v>
      </c>
      <c r="B891" s="109" t="s">
        <v>1648</v>
      </c>
      <c r="C891" s="108"/>
    </row>
    <row r="892" spans="1:3">
      <c r="A892" s="104" t="s">
        <v>1649</v>
      </c>
      <c r="B892" s="107" t="s">
        <v>180</v>
      </c>
      <c r="C892" s="108">
        <f>SUM(C893:C914)</f>
        <v>693</v>
      </c>
    </row>
    <row r="893" spans="1:3">
      <c r="A893" s="104" t="s">
        <v>1650</v>
      </c>
      <c r="B893" s="109" t="s">
        <v>47</v>
      </c>
      <c r="C893" s="108">
        <v>441</v>
      </c>
    </row>
    <row r="894" spans="1:3">
      <c r="A894" s="104" t="s">
        <v>1651</v>
      </c>
      <c r="B894" s="109" t="s">
        <v>58</v>
      </c>
      <c r="C894" s="108"/>
    </row>
    <row r="895" spans="1:3">
      <c r="A895" s="104" t="s">
        <v>1652</v>
      </c>
      <c r="B895" s="109" t="s">
        <v>271</v>
      </c>
      <c r="C895" s="108"/>
    </row>
    <row r="896" spans="1:3">
      <c r="A896" s="104" t="s">
        <v>1653</v>
      </c>
      <c r="B896" s="109" t="s">
        <v>181</v>
      </c>
      <c r="C896" s="108">
        <v>229</v>
      </c>
    </row>
    <row r="897" spans="1:3">
      <c r="A897" s="104" t="s">
        <v>1654</v>
      </c>
      <c r="B897" s="109" t="s">
        <v>182</v>
      </c>
      <c r="C897" s="108">
        <v>23</v>
      </c>
    </row>
    <row r="898" spans="1:3">
      <c r="A898" s="104" t="s">
        <v>1655</v>
      </c>
      <c r="B898" s="109" t="s">
        <v>1656</v>
      </c>
      <c r="C898" s="108"/>
    </row>
    <row r="899" spans="1:3">
      <c r="A899" s="104" t="s">
        <v>1657</v>
      </c>
      <c r="B899" s="109" t="s">
        <v>1658</v>
      </c>
      <c r="C899" s="108"/>
    </row>
    <row r="900" spans="1:3">
      <c r="A900" s="104" t="s">
        <v>1659</v>
      </c>
      <c r="B900" s="109" t="s">
        <v>1660</v>
      </c>
      <c r="C900" s="108"/>
    </row>
    <row r="901" spans="1:3">
      <c r="A901" s="104" t="s">
        <v>1661</v>
      </c>
      <c r="B901" s="109" t="s">
        <v>1662</v>
      </c>
      <c r="C901" s="108"/>
    </row>
    <row r="902" spans="1:3">
      <c r="A902" s="104" t="s">
        <v>1663</v>
      </c>
      <c r="B902" s="109" t="s">
        <v>1664</v>
      </c>
      <c r="C902" s="108"/>
    </row>
    <row r="903" spans="1:3">
      <c r="A903" s="104" t="s">
        <v>1665</v>
      </c>
      <c r="B903" s="109" t="s">
        <v>1666</v>
      </c>
      <c r="C903" s="108"/>
    </row>
    <row r="904" spans="1:3">
      <c r="A904" s="104" t="s">
        <v>1667</v>
      </c>
      <c r="B904" s="109" t="s">
        <v>1668</v>
      </c>
      <c r="C904" s="108"/>
    </row>
    <row r="905" spans="1:3">
      <c r="A905" s="104" t="s">
        <v>1669</v>
      </c>
      <c r="B905" s="109" t="s">
        <v>651</v>
      </c>
      <c r="C905" s="108"/>
    </row>
    <row r="906" spans="1:3">
      <c r="A906" s="104" t="s">
        <v>1670</v>
      </c>
      <c r="B906" s="109" t="s">
        <v>1671</v>
      </c>
      <c r="C906" s="108"/>
    </row>
    <row r="907" spans="1:3">
      <c r="A907" s="104" t="s">
        <v>1672</v>
      </c>
      <c r="B907" s="109" t="s">
        <v>1673</v>
      </c>
      <c r="C907" s="108"/>
    </row>
    <row r="908" spans="1:3">
      <c r="A908" s="104" t="s">
        <v>1674</v>
      </c>
      <c r="B908" s="109" t="s">
        <v>1675</v>
      </c>
      <c r="C908" s="108"/>
    </row>
    <row r="909" spans="1:3">
      <c r="A909" s="104" t="s">
        <v>1676</v>
      </c>
      <c r="B909" s="109" t="s">
        <v>1677</v>
      </c>
      <c r="C909" s="108"/>
    </row>
    <row r="910" spans="1:3">
      <c r="A910" s="104" t="s">
        <v>1678</v>
      </c>
      <c r="B910" s="109" t="s">
        <v>183</v>
      </c>
      <c r="C910" s="108"/>
    </row>
    <row r="911" spans="1:3">
      <c r="A911" s="104" t="s">
        <v>1679</v>
      </c>
      <c r="B911" s="109" t="s">
        <v>1680</v>
      </c>
      <c r="C911" s="108"/>
    </row>
    <row r="912" spans="1:3">
      <c r="A912" s="104" t="s">
        <v>1681</v>
      </c>
      <c r="B912" s="109" t="s">
        <v>1621</v>
      </c>
      <c r="C912" s="108"/>
    </row>
    <row r="913" spans="1:3">
      <c r="A913" s="104" t="s">
        <v>1682</v>
      </c>
      <c r="B913" s="109" t="s">
        <v>1683</v>
      </c>
      <c r="C913" s="108"/>
    </row>
    <row r="914" spans="1:3">
      <c r="A914" s="104" t="s">
        <v>1684</v>
      </c>
      <c r="B914" s="109" t="s">
        <v>1685</v>
      </c>
      <c r="C914" s="108"/>
    </row>
    <row r="915" spans="1:3">
      <c r="A915" s="104" t="s">
        <v>1686</v>
      </c>
      <c r="B915" s="107" t="s">
        <v>184</v>
      </c>
      <c r="C915" s="108">
        <f>SUM(C916:C942)</f>
        <v>4072</v>
      </c>
    </row>
    <row r="916" spans="1:3">
      <c r="A916" s="104" t="s">
        <v>1687</v>
      </c>
      <c r="B916" s="109" t="s">
        <v>47</v>
      </c>
      <c r="C916" s="108">
        <v>775</v>
      </c>
    </row>
    <row r="917" spans="1:3">
      <c r="A917" s="104" t="s">
        <v>1688</v>
      </c>
      <c r="B917" s="109" t="s">
        <v>58</v>
      </c>
      <c r="C917" s="108"/>
    </row>
    <row r="918" spans="1:3">
      <c r="A918" s="104" t="s">
        <v>1689</v>
      </c>
      <c r="B918" s="109" t="s">
        <v>271</v>
      </c>
      <c r="C918" s="108"/>
    </row>
    <row r="919" spans="1:3">
      <c r="A919" s="104" t="s">
        <v>1690</v>
      </c>
      <c r="B919" s="109" t="s">
        <v>1691</v>
      </c>
      <c r="C919" s="108"/>
    </row>
    <row r="920" spans="1:3">
      <c r="A920" s="104" t="s">
        <v>1692</v>
      </c>
      <c r="B920" s="109" t="s">
        <v>1693</v>
      </c>
      <c r="C920" s="108"/>
    </row>
    <row r="921" spans="1:3">
      <c r="A921" s="104" t="s">
        <v>1694</v>
      </c>
      <c r="B921" s="109" t="s">
        <v>185</v>
      </c>
      <c r="C921" s="108">
        <f>104+3297-104</f>
        <v>3297</v>
      </c>
    </row>
    <row r="922" spans="1:3">
      <c r="A922" s="104" t="s">
        <v>1695</v>
      </c>
      <c r="B922" s="109" t="s">
        <v>1696</v>
      </c>
      <c r="C922" s="108"/>
    </row>
    <row r="923" spans="1:3">
      <c r="A923" s="104" t="s">
        <v>1697</v>
      </c>
      <c r="B923" s="109" t="s">
        <v>1698</v>
      </c>
      <c r="C923" s="108"/>
    </row>
    <row r="924" spans="1:3">
      <c r="A924" s="104" t="s">
        <v>1699</v>
      </c>
      <c r="B924" s="109" t="s">
        <v>1700</v>
      </c>
      <c r="C924" s="108"/>
    </row>
    <row r="925" spans="1:3">
      <c r="A925" s="104" t="s">
        <v>1701</v>
      </c>
      <c r="B925" s="109" t="s">
        <v>1702</v>
      </c>
      <c r="C925" s="108"/>
    </row>
    <row r="926" spans="1:3">
      <c r="A926" s="104" t="s">
        <v>1703</v>
      </c>
      <c r="B926" s="109" t="s">
        <v>186</v>
      </c>
      <c r="C926" s="108"/>
    </row>
    <row r="927" spans="1:3">
      <c r="A927" s="104" t="s">
        <v>1704</v>
      </c>
      <c r="B927" s="109" t="s">
        <v>1705</v>
      </c>
      <c r="C927" s="108"/>
    </row>
    <row r="928" spans="1:3">
      <c r="A928" s="104" t="s">
        <v>1706</v>
      </c>
      <c r="B928" s="109" t="s">
        <v>1707</v>
      </c>
      <c r="C928" s="108"/>
    </row>
    <row r="929" spans="1:3">
      <c r="A929" s="104" t="s">
        <v>1708</v>
      </c>
      <c r="B929" s="109" t="s">
        <v>1709</v>
      </c>
      <c r="C929" s="108"/>
    </row>
    <row r="930" spans="1:3">
      <c r="A930" s="104" t="s">
        <v>1710</v>
      </c>
      <c r="B930" s="109" t="s">
        <v>1711</v>
      </c>
      <c r="C930" s="108"/>
    </row>
    <row r="931" spans="1:3">
      <c r="A931" s="104" t="s">
        <v>1712</v>
      </c>
      <c r="B931" s="109" t="s">
        <v>1713</v>
      </c>
      <c r="C931" s="108"/>
    </row>
    <row r="932" spans="1:3">
      <c r="A932" s="104" t="s">
        <v>1714</v>
      </c>
      <c r="B932" s="109" t="s">
        <v>1715</v>
      </c>
      <c r="C932" s="108"/>
    </row>
    <row r="933" spans="1:3">
      <c r="A933" s="104" t="s">
        <v>1716</v>
      </c>
      <c r="B933" s="109" t="s">
        <v>1717</v>
      </c>
      <c r="C933" s="108"/>
    </row>
    <row r="934" spans="1:3">
      <c r="A934" s="104" t="s">
        <v>1718</v>
      </c>
      <c r="B934" s="109" t="s">
        <v>1719</v>
      </c>
      <c r="C934" s="108"/>
    </row>
    <row r="935" spans="1:3">
      <c r="A935" s="104" t="s">
        <v>1720</v>
      </c>
      <c r="B935" s="109" t="s">
        <v>187</v>
      </c>
      <c r="C935" s="108"/>
    </row>
    <row r="936" spans="1:3">
      <c r="A936" s="104" t="s">
        <v>1721</v>
      </c>
      <c r="B936" s="109" t="s">
        <v>1722</v>
      </c>
      <c r="C936" s="108"/>
    </row>
    <row r="937" spans="1:3">
      <c r="A937" s="104" t="s">
        <v>1723</v>
      </c>
      <c r="B937" s="109" t="s">
        <v>1673</v>
      </c>
      <c r="C937" s="108"/>
    </row>
    <row r="938" spans="1:3">
      <c r="A938" s="104" t="s">
        <v>1724</v>
      </c>
      <c r="B938" s="109" t="s">
        <v>1725</v>
      </c>
      <c r="C938" s="108"/>
    </row>
    <row r="939" spans="1:3">
      <c r="A939" s="104" t="s">
        <v>1726</v>
      </c>
      <c r="B939" s="109" t="s">
        <v>188</v>
      </c>
      <c r="C939" s="108"/>
    </row>
    <row r="940" spans="1:3">
      <c r="A940" s="104" t="s">
        <v>1727</v>
      </c>
      <c r="B940" s="109" t="s">
        <v>1728</v>
      </c>
      <c r="C940" s="108"/>
    </row>
    <row r="941" spans="1:3">
      <c r="A941" s="104" t="s">
        <v>1729</v>
      </c>
      <c r="B941" s="109" t="s">
        <v>1730</v>
      </c>
      <c r="C941" s="108"/>
    </row>
    <row r="942" spans="1:3">
      <c r="A942" s="104" t="s">
        <v>1731</v>
      </c>
      <c r="B942" s="109" t="s">
        <v>1732</v>
      </c>
      <c r="C942" s="108"/>
    </row>
    <row r="943" spans="1:3">
      <c r="A943" s="104" t="s">
        <v>1733</v>
      </c>
      <c r="B943" s="107" t="s">
        <v>189</v>
      </c>
      <c r="C943" s="108">
        <f>SUM(C944:C953)</f>
        <v>2826</v>
      </c>
    </row>
    <row r="944" spans="1:3">
      <c r="A944" s="104" t="s">
        <v>1734</v>
      </c>
      <c r="B944" s="109" t="s">
        <v>47</v>
      </c>
      <c r="C944" s="108">
        <v>157</v>
      </c>
    </row>
    <row r="945" spans="1:3">
      <c r="A945" s="104" t="s">
        <v>1735</v>
      </c>
      <c r="B945" s="109" t="s">
        <v>58</v>
      </c>
      <c r="C945" s="108"/>
    </row>
    <row r="946" spans="1:3">
      <c r="A946" s="104" t="s">
        <v>1736</v>
      </c>
      <c r="B946" s="109" t="s">
        <v>271</v>
      </c>
      <c r="C946" s="108"/>
    </row>
    <row r="947" spans="1:3">
      <c r="A947" s="104" t="s">
        <v>1737</v>
      </c>
      <c r="B947" s="109" t="s">
        <v>1738</v>
      </c>
      <c r="C947" s="108"/>
    </row>
    <row r="948" spans="1:3">
      <c r="A948" s="104" t="s">
        <v>1739</v>
      </c>
      <c r="B948" s="109" t="s">
        <v>190</v>
      </c>
      <c r="C948" s="108">
        <f>6153-3484</f>
        <v>2669</v>
      </c>
    </row>
    <row r="949" spans="1:3">
      <c r="A949" s="104" t="s">
        <v>1740</v>
      </c>
      <c r="B949" s="109" t="s">
        <v>1741</v>
      </c>
      <c r="C949" s="108"/>
    </row>
    <row r="950" spans="1:3">
      <c r="A950" s="104" t="s">
        <v>1742</v>
      </c>
      <c r="B950" s="109" t="s">
        <v>1743</v>
      </c>
      <c r="C950" s="108"/>
    </row>
    <row r="951" spans="1:3">
      <c r="A951" s="104" t="s">
        <v>1744</v>
      </c>
      <c r="B951" s="109" t="s">
        <v>1745</v>
      </c>
      <c r="C951" s="108"/>
    </row>
    <row r="952" spans="1:3">
      <c r="A952" s="104" t="s">
        <v>1746</v>
      </c>
      <c r="B952" s="109" t="s">
        <v>66</v>
      </c>
      <c r="C952" s="108"/>
    </row>
    <row r="953" spans="1:3">
      <c r="A953" s="104" t="s">
        <v>1747</v>
      </c>
      <c r="B953" s="109" t="s">
        <v>1748</v>
      </c>
      <c r="C953" s="108"/>
    </row>
    <row r="954" spans="1:3">
      <c r="A954" s="104" t="s">
        <v>1749</v>
      </c>
      <c r="B954" s="107" t="s">
        <v>191</v>
      </c>
      <c r="C954" s="108">
        <f>SUM(C955:C960)</f>
        <v>2080</v>
      </c>
    </row>
    <row r="955" spans="1:3">
      <c r="A955" s="104" t="s">
        <v>1750</v>
      </c>
      <c r="B955" s="109" t="s">
        <v>192</v>
      </c>
      <c r="C955" s="108"/>
    </row>
    <row r="956" spans="1:3">
      <c r="A956" s="104" t="s">
        <v>1751</v>
      </c>
      <c r="B956" s="109" t="s">
        <v>1752</v>
      </c>
      <c r="C956" s="108"/>
    </row>
    <row r="957" spans="1:3">
      <c r="A957" s="104" t="s">
        <v>1753</v>
      </c>
      <c r="B957" s="109" t="s">
        <v>193</v>
      </c>
      <c r="C957" s="108">
        <v>2080</v>
      </c>
    </row>
    <row r="958" spans="1:3">
      <c r="A958" s="104" t="s">
        <v>1754</v>
      </c>
      <c r="B958" s="109" t="s">
        <v>1755</v>
      </c>
      <c r="C958" s="108"/>
    </row>
    <row r="959" spans="1:3">
      <c r="A959" s="104" t="s">
        <v>1756</v>
      </c>
      <c r="B959" s="109" t="s">
        <v>1757</v>
      </c>
      <c r="C959" s="108"/>
    </row>
    <row r="960" spans="1:3">
      <c r="A960" s="104" t="s">
        <v>1758</v>
      </c>
      <c r="B960" s="109" t="s">
        <v>1759</v>
      </c>
      <c r="C960" s="108"/>
    </row>
    <row r="961" spans="1:3">
      <c r="A961" s="104" t="s">
        <v>1760</v>
      </c>
      <c r="B961" s="107" t="s">
        <v>194</v>
      </c>
      <c r="C961" s="108">
        <f>SUM(C962:C966)</f>
        <v>0</v>
      </c>
    </row>
    <row r="962" spans="1:3">
      <c r="A962" s="104" t="s">
        <v>1761</v>
      </c>
      <c r="B962" s="109" t="s">
        <v>1762</v>
      </c>
      <c r="C962" s="108"/>
    </row>
    <row r="963" spans="1:3">
      <c r="A963" s="104" t="s">
        <v>1763</v>
      </c>
      <c r="B963" s="109" t="s">
        <v>195</v>
      </c>
      <c r="C963" s="108"/>
    </row>
    <row r="964" spans="1:3">
      <c r="A964" s="104" t="s">
        <v>1764</v>
      </c>
      <c r="B964" s="109" t="s">
        <v>1765</v>
      </c>
      <c r="C964" s="108"/>
    </row>
    <row r="965" spans="1:3">
      <c r="A965" s="104" t="s">
        <v>1766</v>
      </c>
      <c r="B965" s="109" t="s">
        <v>1767</v>
      </c>
      <c r="C965" s="108"/>
    </row>
    <row r="966" spans="1:3">
      <c r="A966" s="104" t="s">
        <v>1768</v>
      </c>
      <c r="B966" s="109" t="s">
        <v>1769</v>
      </c>
      <c r="C966" s="108"/>
    </row>
    <row r="967" spans="1:3">
      <c r="A967" s="104" t="s">
        <v>1770</v>
      </c>
      <c r="B967" s="107" t="s">
        <v>196</v>
      </c>
      <c r="C967" s="108">
        <f>SUM(C968:C969)</f>
        <v>0</v>
      </c>
    </row>
    <row r="968" spans="1:3">
      <c r="A968" s="104" t="s">
        <v>1771</v>
      </c>
      <c r="B968" s="109" t="s">
        <v>1772</v>
      </c>
      <c r="C968" s="108"/>
    </row>
    <row r="969" spans="1:3">
      <c r="A969" s="104" t="s">
        <v>1773</v>
      </c>
      <c r="B969" s="109" t="s">
        <v>197</v>
      </c>
      <c r="C969" s="108"/>
    </row>
    <row r="970" spans="1:3">
      <c r="A970" s="104" t="s">
        <v>1774</v>
      </c>
      <c r="B970" s="107" t="s">
        <v>1775</v>
      </c>
      <c r="C970" s="108">
        <f>SUM(C971:C972)</f>
        <v>0</v>
      </c>
    </row>
    <row r="971" spans="1:3">
      <c r="A971" s="104" t="s">
        <v>1776</v>
      </c>
      <c r="B971" s="109" t="s">
        <v>1777</v>
      </c>
      <c r="C971" s="108"/>
    </row>
    <row r="972" spans="1:3">
      <c r="A972" s="104" t="s">
        <v>1778</v>
      </c>
      <c r="B972" s="109" t="s">
        <v>1775</v>
      </c>
      <c r="C972" s="108"/>
    </row>
    <row r="973" spans="1:3">
      <c r="A973" s="104" t="s">
        <v>1779</v>
      </c>
      <c r="B973" s="115" t="s">
        <v>198</v>
      </c>
      <c r="C973" s="106">
        <f>SUM(C974,C995,C1005,C1015,C1022)</f>
        <v>7903</v>
      </c>
    </row>
    <row r="974" spans="1:3">
      <c r="A974" s="104" t="s">
        <v>1780</v>
      </c>
      <c r="B974" s="107" t="s">
        <v>199</v>
      </c>
      <c r="C974" s="108">
        <f>SUM(C975:C994)</f>
        <v>5060</v>
      </c>
    </row>
    <row r="975" spans="1:3">
      <c r="A975" s="104" t="s">
        <v>1781</v>
      </c>
      <c r="B975" s="109" t="s">
        <v>47</v>
      </c>
      <c r="C975" s="108">
        <v>465</v>
      </c>
    </row>
    <row r="976" spans="1:3">
      <c r="A976" s="104" t="s">
        <v>1782</v>
      </c>
      <c r="B976" s="109" t="s">
        <v>58</v>
      </c>
      <c r="C976" s="108"/>
    </row>
    <row r="977" spans="1:3">
      <c r="A977" s="104" t="s">
        <v>1783</v>
      </c>
      <c r="B977" s="109" t="s">
        <v>271</v>
      </c>
      <c r="C977" s="108"/>
    </row>
    <row r="978" spans="1:3">
      <c r="A978" s="104" t="s">
        <v>1784</v>
      </c>
      <c r="B978" s="109" t="s">
        <v>1785</v>
      </c>
      <c r="C978" s="108"/>
    </row>
    <row r="979" spans="1:3">
      <c r="A979" s="104" t="s">
        <v>1786</v>
      </c>
      <c r="B979" s="109" t="s">
        <v>200</v>
      </c>
      <c r="C979" s="108">
        <f>34+3197-28</f>
        <v>3203</v>
      </c>
    </row>
    <row r="980" spans="1:3">
      <c r="A980" s="104" t="s">
        <v>1787</v>
      </c>
      <c r="B980" s="109" t="s">
        <v>1788</v>
      </c>
      <c r="C980" s="108"/>
    </row>
    <row r="981" spans="1:3">
      <c r="A981" s="104" t="s">
        <v>1789</v>
      </c>
      <c r="B981" s="109" t="s">
        <v>1790</v>
      </c>
      <c r="C981" s="108"/>
    </row>
    <row r="982" spans="1:3">
      <c r="A982" s="104" t="s">
        <v>1791</v>
      </c>
      <c r="B982" s="109" t="s">
        <v>201</v>
      </c>
      <c r="C982" s="108">
        <v>1392</v>
      </c>
    </row>
    <row r="983" spans="1:3">
      <c r="A983" s="104" t="s">
        <v>1792</v>
      </c>
      <c r="B983" s="109" t="s">
        <v>1793</v>
      </c>
      <c r="C983" s="108"/>
    </row>
    <row r="984" spans="1:3">
      <c r="A984" s="104" t="s">
        <v>1794</v>
      </c>
      <c r="B984" s="109" t="s">
        <v>1795</v>
      </c>
      <c r="C984" s="108"/>
    </row>
    <row r="985" spans="1:3">
      <c r="A985" s="104" t="s">
        <v>1796</v>
      </c>
      <c r="B985" s="109" t="s">
        <v>1797</v>
      </c>
      <c r="C985" s="108"/>
    </row>
    <row r="986" spans="1:3">
      <c r="A986" s="104" t="s">
        <v>1798</v>
      </c>
      <c r="B986" s="109" t="s">
        <v>1799</v>
      </c>
      <c r="C986" s="108"/>
    </row>
    <row r="987" spans="1:3">
      <c r="A987" s="104" t="s">
        <v>1800</v>
      </c>
      <c r="B987" s="109" t="s">
        <v>1801</v>
      </c>
      <c r="C987" s="108"/>
    </row>
    <row r="988" spans="1:3">
      <c r="A988" s="104" t="s">
        <v>1802</v>
      </c>
      <c r="B988" s="109" t="s">
        <v>1803</v>
      </c>
      <c r="C988" s="108"/>
    </row>
    <row r="989" spans="1:3">
      <c r="A989" s="104" t="s">
        <v>1804</v>
      </c>
      <c r="B989" s="109" t="s">
        <v>1805</v>
      </c>
      <c r="C989" s="108"/>
    </row>
    <row r="990" spans="1:3">
      <c r="A990" s="104" t="s">
        <v>1806</v>
      </c>
      <c r="B990" s="109" t="s">
        <v>1807</v>
      </c>
      <c r="C990" s="108"/>
    </row>
    <row r="991" spans="1:3">
      <c r="A991" s="104" t="s">
        <v>1808</v>
      </c>
      <c r="B991" s="109" t="s">
        <v>1809</v>
      </c>
      <c r="C991" s="108"/>
    </row>
    <row r="992" spans="1:3">
      <c r="A992" s="104" t="s">
        <v>1810</v>
      </c>
      <c r="B992" s="109" t="s">
        <v>1811</v>
      </c>
      <c r="C992" s="108"/>
    </row>
    <row r="993" spans="1:3">
      <c r="A993" s="104" t="s">
        <v>1812</v>
      </c>
      <c r="B993" s="109" t="s">
        <v>1813</v>
      </c>
      <c r="C993" s="108"/>
    </row>
    <row r="994" spans="1:3">
      <c r="A994" s="104" t="s">
        <v>1814</v>
      </c>
      <c r="B994" s="109" t="s">
        <v>1815</v>
      </c>
      <c r="C994" s="108"/>
    </row>
    <row r="995" spans="1:3">
      <c r="A995" s="104" t="s">
        <v>1816</v>
      </c>
      <c r="B995" s="107" t="s">
        <v>1817</v>
      </c>
      <c r="C995" s="108">
        <f>SUM(C996:C1004)</f>
        <v>0</v>
      </c>
    </row>
    <row r="996" spans="1:3">
      <c r="A996" s="104" t="s">
        <v>1818</v>
      </c>
      <c r="B996" s="109" t="s">
        <v>47</v>
      </c>
      <c r="C996" s="108"/>
    </row>
    <row r="997" spans="1:3">
      <c r="A997" s="104" t="s">
        <v>1819</v>
      </c>
      <c r="B997" s="109" t="s">
        <v>58</v>
      </c>
      <c r="C997" s="108"/>
    </row>
    <row r="998" spans="1:3">
      <c r="A998" s="104" t="s">
        <v>1820</v>
      </c>
      <c r="B998" s="109" t="s">
        <v>271</v>
      </c>
      <c r="C998" s="108"/>
    </row>
    <row r="999" spans="1:3">
      <c r="A999" s="104" t="s">
        <v>1821</v>
      </c>
      <c r="B999" s="109" t="s">
        <v>1822</v>
      </c>
      <c r="C999" s="108"/>
    </row>
    <row r="1000" spans="1:3">
      <c r="A1000" s="104" t="s">
        <v>1823</v>
      </c>
      <c r="B1000" s="109" t="s">
        <v>1824</v>
      </c>
      <c r="C1000" s="108"/>
    </row>
    <row r="1001" spans="1:3">
      <c r="A1001" s="104" t="s">
        <v>1825</v>
      </c>
      <c r="B1001" s="109" t="s">
        <v>1826</v>
      </c>
      <c r="C1001" s="108"/>
    </row>
    <row r="1002" spans="1:3">
      <c r="A1002" s="104" t="s">
        <v>1827</v>
      </c>
      <c r="B1002" s="109" t="s">
        <v>1828</v>
      </c>
      <c r="C1002" s="108"/>
    </row>
    <row r="1003" spans="1:3">
      <c r="A1003" s="104" t="s">
        <v>1829</v>
      </c>
      <c r="B1003" s="109" t="s">
        <v>1830</v>
      </c>
      <c r="C1003" s="108"/>
    </row>
    <row r="1004" spans="1:3">
      <c r="A1004" s="104" t="s">
        <v>1831</v>
      </c>
      <c r="B1004" s="109" t="s">
        <v>1832</v>
      </c>
      <c r="C1004" s="108"/>
    </row>
    <row r="1005" spans="1:3">
      <c r="A1005" s="104" t="s">
        <v>1833</v>
      </c>
      <c r="B1005" s="107" t="s">
        <v>1834</v>
      </c>
      <c r="C1005" s="108">
        <f>SUM(C1006:C1014)</f>
        <v>0</v>
      </c>
    </row>
    <row r="1006" spans="1:3">
      <c r="A1006" s="104" t="s">
        <v>1835</v>
      </c>
      <c r="B1006" s="109" t="s">
        <v>47</v>
      </c>
      <c r="C1006" s="108"/>
    </row>
    <row r="1007" spans="1:3">
      <c r="A1007" s="104" t="s">
        <v>1836</v>
      </c>
      <c r="B1007" s="109" t="s">
        <v>58</v>
      </c>
      <c r="C1007" s="108"/>
    </row>
    <row r="1008" spans="1:3">
      <c r="A1008" s="104" t="s">
        <v>1837</v>
      </c>
      <c r="B1008" s="109" t="s">
        <v>271</v>
      </c>
      <c r="C1008" s="108"/>
    </row>
    <row r="1009" spans="1:3">
      <c r="A1009" s="104" t="s">
        <v>1838</v>
      </c>
      <c r="B1009" s="109" t="s">
        <v>1839</v>
      </c>
      <c r="C1009" s="108"/>
    </row>
    <row r="1010" spans="1:3">
      <c r="A1010" s="104" t="s">
        <v>1840</v>
      </c>
      <c r="B1010" s="109" t="s">
        <v>1841</v>
      </c>
      <c r="C1010" s="108"/>
    </row>
    <row r="1011" spans="1:3">
      <c r="A1011" s="104" t="s">
        <v>1842</v>
      </c>
      <c r="B1011" s="109" t="s">
        <v>1843</v>
      </c>
      <c r="C1011" s="108"/>
    </row>
    <row r="1012" spans="1:3">
      <c r="A1012" s="104" t="s">
        <v>1844</v>
      </c>
      <c r="B1012" s="109" t="s">
        <v>1845</v>
      </c>
      <c r="C1012" s="108"/>
    </row>
    <row r="1013" spans="1:3">
      <c r="A1013" s="104" t="s">
        <v>1846</v>
      </c>
      <c r="B1013" s="109" t="s">
        <v>1847</v>
      </c>
      <c r="C1013" s="108"/>
    </row>
    <row r="1014" spans="1:3">
      <c r="A1014" s="104" t="s">
        <v>1848</v>
      </c>
      <c r="B1014" s="109" t="s">
        <v>1849</v>
      </c>
      <c r="C1014" s="108"/>
    </row>
    <row r="1015" spans="1:3">
      <c r="A1015" s="104" t="s">
        <v>1850</v>
      </c>
      <c r="B1015" s="107" t="s">
        <v>1851</v>
      </c>
      <c r="C1015" s="108">
        <f>SUM(C1016:C1021)</f>
        <v>0</v>
      </c>
    </row>
    <row r="1016" spans="1:3">
      <c r="A1016" s="104" t="s">
        <v>1852</v>
      </c>
      <c r="B1016" s="109" t="s">
        <v>47</v>
      </c>
      <c r="C1016" s="108"/>
    </row>
    <row r="1017" spans="1:3">
      <c r="A1017" s="104" t="s">
        <v>1853</v>
      </c>
      <c r="B1017" s="109" t="s">
        <v>58</v>
      </c>
      <c r="C1017" s="108"/>
    </row>
    <row r="1018" spans="1:3">
      <c r="A1018" s="104" t="s">
        <v>1854</v>
      </c>
      <c r="B1018" s="109" t="s">
        <v>271</v>
      </c>
      <c r="C1018" s="108"/>
    </row>
    <row r="1019" spans="1:3">
      <c r="A1019" s="104" t="s">
        <v>1855</v>
      </c>
      <c r="B1019" s="109" t="s">
        <v>1830</v>
      </c>
      <c r="C1019" s="108"/>
    </row>
    <row r="1020" spans="1:3">
      <c r="A1020" s="104" t="s">
        <v>1856</v>
      </c>
      <c r="B1020" s="109" t="s">
        <v>1857</v>
      </c>
      <c r="C1020" s="108"/>
    </row>
    <row r="1021" spans="1:3">
      <c r="A1021" s="104" t="s">
        <v>1858</v>
      </c>
      <c r="B1021" s="109" t="s">
        <v>1859</v>
      </c>
      <c r="C1021" s="108"/>
    </row>
    <row r="1022" spans="1:3">
      <c r="A1022" s="104" t="s">
        <v>1860</v>
      </c>
      <c r="B1022" s="116" t="s">
        <v>1861</v>
      </c>
      <c r="C1022" s="108">
        <f>SUM(C1023:C1024)</f>
        <v>2843</v>
      </c>
    </row>
    <row r="1023" spans="1:3">
      <c r="A1023" s="104" t="s">
        <v>1862</v>
      </c>
      <c r="B1023" s="109" t="s">
        <v>1863</v>
      </c>
      <c r="C1023" s="108"/>
    </row>
    <row r="1024" spans="1:3">
      <c r="A1024" s="104" t="s">
        <v>1864</v>
      </c>
      <c r="B1024" s="109" t="s">
        <v>1861</v>
      </c>
      <c r="C1024" s="108">
        <v>2843</v>
      </c>
    </row>
    <row r="1025" spans="1:3">
      <c r="A1025" s="104" t="s">
        <v>1865</v>
      </c>
      <c r="B1025" s="115" t="s">
        <v>1866</v>
      </c>
      <c r="C1025" s="106">
        <f>SUM(C1026,C1036,C1052,C1057,C1068,C1075,C1083)</f>
        <v>0</v>
      </c>
    </row>
    <row r="1026" spans="1:3">
      <c r="A1026" s="104" t="s">
        <v>1867</v>
      </c>
      <c r="B1026" s="107" t="s">
        <v>1868</v>
      </c>
      <c r="C1026" s="108">
        <f>SUM(C1027:C1035)</f>
        <v>0</v>
      </c>
    </row>
    <row r="1027" spans="1:3">
      <c r="A1027" s="104" t="s">
        <v>1869</v>
      </c>
      <c r="B1027" s="109" t="s">
        <v>47</v>
      </c>
      <c r="C1027" s="108"/>
    </row>
    <row r="1028" spans="1:3">
      <c r="A1028" s="104" t="s">
        <v>1870</v>
      </c>
      <c r="B1028" s="109" t="s">
        <v>58</v>
      </c>
      <c r="C1028" s="108"/>
    </row>
    <row r="1029" spans="1:3">
      <c r="A1029" s="104" t="s">
        <v>1871</v>
      </c>
      <c r="B1029" s="109" t="s">
        <v>271</v>
      </c>
      <c r="C1029" s="108"/>
    </row>
    <row r="1030" spans="1:3">
      <c r="A1030" s="104" t="s">
        <v>1872</v>
      </c>
      <c r="B1030" s="109" t="s">
        <v>1873</v>
      </c>
      <c r="C1030" s="108"/>
    </row>
    <row r="1031" spans="1:3">
      <c r="A1031" s="104" t="s">
        <v>1874</v>
      </c>
      <c r="B1031" s="109" t="s">
        <v>1875</v>
      </c>
      <c r="C1031" s="108"/>
    </row>
    <row r="1032" spans="1:3">
      <c r="A1032" s="104" t="s">
        <v>1876</v>
      </c>
      <c r="B1032" s="109" t="s">
        <v>1877</v>
      </c>
      <c r="C1032" s="108"/>
    </row>
    <row r="1033" spans="1:3">
      <c r="A1033" s="104" t="s">
        <v>1878</v>
      </c>
      <c r="B1033" s="109" t="s">
        <v>1879</v>
      </c>
      <c r="C1033" s="108"/>
    </row>
    <row r="1034" spans="1:3">
      <c r="A1034" s="104" t="s">
        <v>1880</v>
      </c>
      <c r="B1034" s="109" t="s">
        <v>1881</v>
      </c>
      <c r="C1034" s="108"/>
    </row>
    <row r="1035" spans="1:3">
      <c r="A1035" s="104" t="s">
        <v>1882</v>
      </c>
      <c r="B1035" s="109" t="s">
        <v>1883</v>
      </c>
      <c r="C1035" s="108"/>
    </row>
    <row r="1036" spans="1:3">
      <c r="A1036" s="104" t="s">
        <v>1884</v>
      </c>
      <c r="B1036" s="107" t="s">
        <v>1885</v>
      </c>
      <c r="C1036" s="108">
        <f>SUM(C1037:C1051)</f>
        <v>0</v>
      </c>
    </row>
    <row r="1037" spans="1:3">
      <c r="A1037" s="104" t="s">
        <v>1886</v>
      </c>
      <c r="B1037" s="109" t="s">
        <v>47</v>
      </c>
      <c r="C1037" s="108"/>
    </row>
    <row r="1038" spans="1:3">
      <c r="A1038" s="104" t="s">
        <v>1887</v>
      </c>
      <c r="B1038" s="109" t="s">
        <v>58</v>
      </c>
      <c r="C1038" s="108"/>
    </row>
    <row r="1039" spans="1:3">
      <c r="A1039" s="104" t="s">
        <v>1888</v>
      </c>
      <c r="B1039" s="109" t="s">
        <v>271</v>
      </c>
      <c r="C1039" s="108"/>
    </row>
    <row r="1040" spans="1:3">
      <c r="A1040" s="104" t="s">
        <v>1889</v>
      </c>
      <c r="B1040" s="109" t="s">
        <v>1890</v>
      </c>
      <c r="C1040" s="108"/>
    </row>
    <row r="1041" spans="1:3">
      <c r="A1041" s="104" t="s">
        <v>1891</v>
      </c>
      <c r="B1041" s="109" t="s">
        <v>1892</v>
      </c>
      <c r="C1041" s="108"/>
    </row>
    <row r="1042" spans="1:3">
      <c r="A1042" s="104" t="s">
        <v>1893</v>
      </c>
      <c r="B1042" s="109" t="s">
        <v>1894</v>
      </c>
      <c r="C1042" s="108"/>
    </row>
    <row r="1043" spans="1:3">
      <c r="A1043" s="104" t="s">
        <v>1895</v>
      </c>
      <c r="B1043" s="109" t="s">
        <v>1896</v>
      </c>
      <c r="C1043" s="108"/>
    </row>
    <row r="1044" spans="1:3">
      <c r="A1044" s="104" t="s">
        <v>1897</v>
      </c>
      <c r="B1044" s="109" t="s">
        <v>1898</v>
      </c>
      <c r="C1044" s="108"/>
    </row>
    <row r="1045" spans="1:3">
      <c r="A1045" s="104" t="s">
        <v>1899</v>
      </c>
      <c r="B1045" s="109" t="s">
        <v>1900</v>
      </c>
      <c r="C1045" s="108"/>
    </row>
    <row r="1046" spans="1:3">
      <c r="A1046" s="104" t="s">
        <v>1901</v>
      </c>
      <c r="B1046" s="109" t="s">
        <v>1902</v>
      </c>
      <c r="C1046" s="108"/>
    </row>
    <row r="1047" spans="1:3">
      <c r="A1047" s="104" t="s">
        <v>1903</v>
      </c>
      <c r="B1047" s="109" t="s">
        <v>1904</v>
      </c>
      <c r="C1047" s="108"/>
    </row>
    <row r="1048" spans="1:3">
      <c r="A1048" s="104" t="s">
        <v>1905</v>
      </c>
      <c r="B1048" s="109" t="s">
        <v>1906</v>
      </c>
      <c r="C1048" s="108"/>
    </row>
    <row r="1049" spans="1:3">
      <c r="A1049" s="104" t="s">
        <v>1907</v>
      </c>
      <c r="B1049" s="109" t="s">
        <v>1908</v>
      </c>
      <c r="C1049" s="108"/>
    </row>
    <row r="1050" spans="1:3">
      <c r="A1050" s="104" t="s">
        <v>1909</v>
      </c>
      <c r="B1050" s="109" t="s">
        <v>1910</v>
      </c>
      <c r="C1050" s="108"/>
    </row>
    <row r="1051" spans="1:3">
      <c r="A1051" s="104" t="s">
        <v>1911</v>
      </c>
      <c r="B1051" s="109" t="s">
        <v>1912</v>
      </c>
      <c r="C1051" s="108"/>
    </row>
    <row r="1052" spans="1:3">
      <c r="A1052" s="104" t="s">
        <v>1913</v>
      </c>
      <c r="B1052" s="107" t="s">
        <v>1914</v>
      </c>
      <c r="C1052" s="108">
        <f>SUM(C1053:C1056)</f>
        <v>0</v>
      </c>
    </row>
    <row r="1053" spans="1:3">
      <c r="A1053" s="104" t="s">
        <v>1915</v>
      </c>
      <c r="B1053" s="109" t="s">
        <v>47</v>
      </c>
      <c r="C1053" s="108"/>
    </row>
    <row r="1054" spans="1:3">
      <c r="A1054" s="104" t="s">
        <v>1916</v>
      </c>
      <c r="B1054" s="109" t="s">
        <v>58</v>
      </c>
      <c r="C1054" s="108"/>
    </row>
    <row r="1055" spans="1:3">
      <c r="A1055" s="104" t="s">
        <v>1917</v>
      </c>
      <c r="B1055" s="109" t="s">
        <v>271</v>
      </c>
      <c r="C1055" s="108"/>
    </row>
    <row r="1056" spans="1:3">
      <c r="A1056" s="104" t="s">
        <v>1918</v>
      </c>
      <c r="B1056" s="109" t="s">
        <v>1919</v>
      </c>
      <c r="C1056" s="108"/>
    </row>
    <row r="1057" spans="1:3">
      <c r="A1057" s="104" t="s">
        <v>1920</v>
      </c>
      <c r="B1057" s="107" t="s">
        <v>1921</v>
      </c>
      <c r="C1057" s="108">
        <f>SUM(C1058:C1067)</f>
        <v>0</v>
      </c>
    </row>
    <row r="1058" spans="1:3">
      <c r="A1058" s="104" t="s">
        <v>1922</v>
      </c>
      <c r="B1058" s="109" t="s">
        <v>47</v>
      </c>
      <c r="C1058" s="108"/>
    </row>
    <row r="1059" spans="1:3">
      <c r="A1059" s="104" t="s">
        <v>1923</v>
      </c>
      <c r="B1059" s="109" t="s">
        <v>58</v>
      </c>
      <c r="C1059" s="108"/>
    </row>
    <row r="1060" spans="1:3">
      <c r="A1060" s="104" t="s">
        <v>1924</v>
      </c>
      <c r="B1060" s="109" t="s">
        <v>271</v>
      </c>
      <c r="C1060" s="108"/>
    </row>
    <row r="1061" spans="1:3">
      <c r="A1061" s="104" t="s">
        <v>1925</v>
      </c>
      <c r="B1061" s="109" t="s">
        <v>1926</v>
      </c>
      <c r="C1061" s="108"/>
    </row>
    <row r="1062" spans="1:3">
      <c r="A1062" s="104" t="s">
        <v>1927</v>
      </c>
      <c r="B1062" s="109" t="s">
        <v>1928</v>
      </c>
      <c r="C1062" s="108"/>
    </row>
    <row r="1063" spans="1:3">
      <c r="A1063" s="104" t="s">
        <v>1929</v>
      </c>
      <c r="B1063" s="109" t="s">
        <v>1930</v>
      </c>
      <c r="C1063" s="108"/>
    </row>
    <row r="1064" spans="1:3">
      <c r="A1064" s="104" t="s">
        <v>1931</v>
      </c>
      <c r="B1064" s="109" t="s">
        <v>1932</v>
      </c>
      <c r="C1064" s="108"/>
    </row>
    <row r="1065" spans="1:3">
      <c r="A1065" s="104" t="s">
        <v>1933</v>
      </c>
      <c r="B1065" s="109" t="s">
        <v>1934</v>
      </c>
      <c r="C1065" s="108"/>
    </row>
    <row r="1066" spans="1:3">
      <c r="A1066" s="104" t="s">
        <v>1935</v>
      </c>
      <c r="B1066" s="109" t="s">
        <v>66</v>
      </c>
      <c r="C1066" s="108"/>
    </row>
    <row r="1067" spans="1:3">
      <c r="A1067" s="104" t="s">
        <v>1936</v>
      </c>
      <c r="B1067" s="109" t="s">
        <v>1937</v>
      </c>
      <c r="C1067" s="108"/>
    </row>
    <row r="1068" spans="1:3">
      <c r="A1068" s="104" t="s">
        <v>1938</v>
      </c>
      <c r="B1068" s="107" t="s">
        <v>1939</v>
      </c>
      <c r="C1068" s="108">
        <f>SUM(C1069:C1074)</f>
        <v>0</v>
      </c>
    </row>
    <row r="1069" spans="1:3">
      <c r="A1069" s="104" t="s">
        <v>1940</v>
      </c>
      <c r="B1069" s="109" t="s">
        <v>47</v>
      </c>
      <c r="C1069" s="108"/>
    </row>
    <row r="1070" spans="1:3">
      <c r="A1070" s="104" t="s">
        <v>1941</v>
      </c>
      <c r="B1070" s="109" t="s">
        <v>58</v>
      </c>
      <c r="C1070" s="108"/>
    </row>
    <row r="1071" spans="1:3">
      <c r="A1071" s="104" t="s">
        <v>1942</v>
      </c>
      <c r="B1071" s="109" t="s">
        <v>271</v>
      </c>
      <c r="C1071" s="108"/>
    </row>
    <row r="1072" spans="1:3">
      <c r="A1072" s="104" t="s">
        <v>1943</v>
      </c>
      <c r="B1072" s="109" t="s">
        <v>1944</v>
      </c>
      <c r="C1072" s="108"/>
    </row>
    <row r="1073" spans="1:3">
      <c r="A1073" s="104" t="s">
        <v>1945</v>
      </c>
      <c r="B1073" s="109" t="s">
        <v>1946</v>
      </c>
      <c r="C1073" s="108"/>
    </row>
    <row r="1074" spans="1:3">
      <c r="A1074" s="104" t="s">
        <v>1947</v>
      </c>
      <c r="B1074" s="109" t="s">
        <v>1948</v>
      </c>
      <c r="C1074" s="108"/>
    </row>
    <row r="1075" spans="1:3">
      <c r="A1075" s="104" t="s">
        <v>1949</v>
      </c>
      <c r="B1075" s="107" t="s">
        <v>1950</v>
      </c>
      <c r="C1075" s="108">
        <f>SUM(C1076:C1082)</f>
        <v>0</v>
      </c>
    </row>
    <row r="1076" spans="1:3">
      <c r="A1076" s="104" t="s">
        <v>1951</v>
      </c>
      <c r="B1076" s="109" t="s">
        <v>47</v>
      </c>
      <c r="C1076" s="108"/>
    </row>
    <row r="1077" spans="1:3">
      <c r="A1077" s="104" t="s">
        <v>1952</v>
      </c>
      <c r="B1077" s="109" t="s">
        <v>58</v>
      </c>
      <c r="C1077" s="108"/>
    </row>
    <row r="1078" spans="1:3">
      <c r="A1078" s="104" t="s">
        <v>1953</v>
      </c>
      <c r="B1078" s="109" t="s">
        <v>271</v>
      </c>
      <c r="C1078" s="108"/>
    </row>
    <row r="1079" spans="1:3">
      <c r="A1079" s="104" t="s">
        <v>1954</v>
      </c>
      <c r="B1079" s="109" t="s">
        <v>1955</v>
      </c>
      <c r="C1079" s="108"/>
    </row>
    <row r="1080" spans="1:3">
      <c r="A1080" s="104" t="s">
        <v>1956</v>
      </c>
      <c r="B1080" s="109" t="s">
        <v>1957</v>
      </c>
      <c r="C1080" s="108"/>
    </row>
    <row r="1081" spans="1:3">
      <c r="A1081" s="104" t="s">
        <v>1958</v>
      </c>
      <c r="B1081" s="109" t="s">
        <v>1959</v>
      </c>
      <c r="C1081" s="108"/>
    </row>
    <row r="1082" spans="1:3">
      <c r="A1082" s="104" t="s">
        <v>1960</v>
      </c>
      <c r="B1082" s="109" t="s">
        <v>1961</v>
      </c>
      <c r="C1082" s="108"/>
    </row>
    <row r="1083" spans="1:3">
      <c r="A1083" s="104" t="s">
        <v>1962</v>
      </c>
      <c r="B1083" s="107" t="s">
        <v>1963</v>
      </c>
      <c r="C1083" s="108">
        <f>SUM(C1084:C1088)</f>
        <v>0</v>
      </c>
    </row>
    <row r="1084" spans="1:3">
      <c r="A1084" s="104" t="s">
        <v>1964</v>
      </c>
      <c r="B1084" s="109" t="s">
        <v>1965</v>
      </c>
      <c r="C1084" s="108"/>
    </row>
    <row r="1085" spans="1:3">
      <c r="A1085" s="104" t="s">
        <v>1966</v>
      </c>
      <c r="B1085" s="109" t="s">
        <v>1967</v>
      </c>
      <c r="C1085" s="108"/>
    </row>
    <row r="1086" spans="1:3">
      <c r="A1086" s="104" t="s">
        <v>1968</v>
      </c>
      <c r="B1086" s="109" t="s">
        <v>1969</v>
      </c>
      <c r="C1086" s="108"/>
    </row>
    <row r="1087" spans="1:3">
      <c r="A1087" s="104" t="s">
        <v>1970</v>
      </c>
      <c r="B1087" s="109" t="s">
        <v>1971</v>
      </c>
      <c r="C1087" s="108"/>
    </row>
    <row r="1088" spans="1:3">
      <c r="A1088" s="104" t="s">
        <v>1972</v>
      </c>
      <c r="B1088" s="109" t="s">
        <v>1963</v>
      </c>
      <c r="C1088" s="108"/>
    </row>
    <row r="1089" spans="1:3">
      <c r="A1089" s="104" t="s">
        <v>1973</v>
      </c>
      <c r="B1089" s="115" t="s">
        <v>202</v>
      </c>
      <c r="C1089" s="106">
        <f>SUM(C1090,C1100,C1106)</f>
        <v>363</v>
      </c>
    </row>
    <row r="1090" spans="1:3">
      <c r="A1090" s="104" t="s">
        <v>1974</v>
      </c>
      <c r="B1090" s="107" t="s">
        <v>203</v>
      </c>
      <c r="C1090" s="108">
        <f>SUM(C1091:C1099)</f>
        <v>363</v>
      </c>
    </row>
    <row r="1091" spans="1:3">
      <c r="A1091" s="104" t="s">
        <v>1975</v>
      </c>
      <c r="B1091" s="109" t="s">
        <v>47</v>
      </c>
      <c r="C1091" s="108">
        <v>275</v>
      </c>
    </row>
    <row r="1092" spans="1:3">
      <c r="A1092" s="104" t="s">
        <v>1976</v>
      </c>
      <c r="B1092" s="109" t="s">
        <v>58</v>
      </c>
      <c r="C1092" s="108"/>
    </row>
    <row r="1093" spans="1:3">
      <c r="A1093" s="104" t="s">
        <v>1977</v>
      </c>
      <c r="B1093" s="109" t="s">
        <v>271</v>
      </c>
      <c r="C1093" s="108"/>
    </row>
    <row r="1094" spans="1:3">
      <c r="A1094" s="104" t="s">
        <v>1978</v>
      </c>
      <c r="B1094" s="109" t="s">
        <v>1979</v>
      </c>
      <c r="C1094" s="108"/>
    </row>
    <row r="1095" spans="1:3">
      <c r="A1095" s="104" t="s">
        <v>1980</v>
      </c>
      <c r="B1095" s="109" t="s">
        <v>1981</v>
      </c>
      <c r="C1095" s="108"/>
    </row>
    <row r="1096" spans="1:3">
      <c r="A1096" s="104" t="s">
        <v>1982</v>
      </c>
      <c r="B1096" s="109" t="s">
        <v>1983</v>
      </c>
      <c r="C1096" s="108"/>
    </row>
    <row r="1097" spans="1:3">
      <c r="A1097" s="104" t="s">
        <v>1984</v>
      </c>
      <c r="B1097" s="109" t="s">
        <v>1985</v>
      </c>
      <c r="C1097" s="108"/>
    </row>
    <row r="1098" spans="1:3">
      <c r="A1098" s="104" t="s">
        <v>1986</v>
      </c>
      <c r="B1098" s="109" t="s">
        <v>66</v>
      </c>
      <c r="C1098" s="108">
        <v>88</v>
      </c>
    </row>
    <row r="1099" spans="1:3">
      <c r="A1099" s="104" t="s">
        <v>1987</v>
      </c>
      <c r="B1099" s="109" t="s">
        <v>1988</v>
      </c>
      <c r="C1099" s="108"/>
    </row>
    <row r="1100" spans="1:3">
      <c r="A1100" s="104" t="s">
        <v>1989</v>
      </c>
      <c r="B1100" s="107" t="s">
        <v>1990</v>
      </c>
      <c r="C1100" s="108">
        <f>SUM(C1101:C1105)</f>
        <v>0</v>
      </c>
    </row>
    <row r="1101" spans="1:3">
      <c r="A1101" s="104" t="s">
        <v>1991</v>
      </c>
      <c r="B1101" s="109" t="s">
        <v>47</v>
      </c>
      <c r="C1101" s="108"/>
    </row>
    <row r="1102" spans="1:3">
      <c r="A1102" s="104" t="s">
        <v>1992</v>
      </c>
      <c r="B1102" s="109" t="s">
        <v>58</v>
      </c>
      <c r="C1102" s="108"/>
    </row>
    <row r="1103" spans="1:3">
      <c r="A1103" s="104" t="s">
        <v>1993</v>
      </c>
      <c r="B1103" s="109" t="s">
        <v>271</v>
      </c>
      <c r="C1103" s="108"/>
    </row>
    <row r="1104" spans="1:3">
      <c r="A1104" s="104" t="s">
        <v>1994</v>
      </c>
      <c r="B1104" s="109" t="s">
        <v>1995</v>
      </c>
      <c r="C1104" s="108"/>
    </row>
    <row r="1105" spans="1:3">
      <c r="A1105" s="104" t="s">
        <v>1996</v>
      </c>
      <c r="B1105" s="109" t="s">
        <v>1997</v>
      </c>
      <c r="C1105" s="108"/>
    </row>
    <row r="1106" spans="1:3">
      <c r="A1106" s="104" t="s">
        <v>1998</v>
      </c>
      <c r="B1106" s="107" t="s">
        <v>1999</v>
      </c>
      <c r="C1106" s="108">
        <f>SUM(C1107:C1108)</f>
        <v>0</v>
      </c>
    </row>
    <row r="1107" spans="1:3">
      <c r="A1107" s="104" t="s">
        <v>2000</v>
      </c>
      <c r="B1107" s="109" t="s">
        <v>2001</v>
      </c>
      <c r="C1107" s="108"/>
    </row>
    <row r="1108" spans="1:3">
      <c r="A1108" s="104" t="s">
        <v>2002</v>
      </c>
      <c r="B1108" s="109" t="s">
        <v>1999</v>
      </c>
      <c r="C1108" s="108"/>
    </row>
    <row r="1109" spans="1:3">
      <c r="A1109" s="104" t="s">
        <v>2003</v>
      </c>
      <c r="B1109" s="115" t="s">
        <v>2004</v>
      </c>
      <c r="C1109" s="106">
        <f>SUM(C1110,C1117,C1127,C1133,C1136,)</f>
        <v>0</v>
      </c>
    </row>
    <row r="1110" spans="1:3">
      <c r="A1110" s="104" t="s">
        <v>2005</v>
      </c>
      <c r="B1110" s="107" t="s">
        <v>2006</v>
      </c>
      <c r="C1110" s="108">
        <f>SUM(C1111:C1116)</f>
        <v>0</v>
      </c>
    </row>
    <row r="1111" spans="1:3">
      <c r="A1111" s="104" t="s">
        <v>2007</v>
      </c>
      <c r="B1111" s="109" t="s">
        <v>47</v>
      </c>
      <c r="C1111" s="108"/>
    </row>
    <row r="1112" spans="1:3">
      <c r="A1112" s="104" t="s">
        <v>2008</v>
      </c>
      <c r="B1112" s="109" t="s">
        <v>58</v>
      </c>
      <c r="C1112" s="108"/>
    </row>
    <row r="1113" spans="1:3">
      <c r="A1113" s="104" t="s">
        <v>2009</v>
      </c>
      <c r="B1113" s="109" t="s">
        <v>271</v>
      </c>
      <c r="C1113" s="108"/>
    </row>
    <row r="1114" spans="1:3">
      <c r="A1114" s="104" t="s">
        <v>2010</v>
      </c>
      <c r="B1114" s="109" t="s">
        <v>2011</v>
      </c>
      <c r="C1114" s="108"/>
    </row>
    <row r="1115" spans="1:3">
      <c r="A1115" s="104" t="s">
        <v>2012</v>
      </c>
      <c r="B1115" s="109" t="s">
        <v>66</v>
      </c>
      <c r="C1115" s="108"/>
    </row>
    <row r="1116" spans="1:3">
      <c r="A1116" s="104" t="s">
        <v>2013</v>
      </c>
      <c r="B1116" s="109" t="s">
        <v>2014</v>
      </c>
      <c r="C1116" s="108"/>
    </row>
    <row r="1117" spans="1:3">
      <c r="A1117" s="104" t="s">
        <v>2015</v>
      </c>
      <c r="B1117" s="107" t="s">
        <v>2016</v>
      </c>
      <c r="C1117" s="108">
        <f>SUM(C1118:C1126)</f>
        <v>0</v>
      </c>
    </row>
    <row r="1118" spans="1:3">
      <c r="A1118" s="104" t="s">
        <v>2017</v>
      </c>
      <c r="B1118" s="109" t="s">
        <v>2018</v>
      </c>
      <c r="C1118" s="108"/>
    </row>
    <row r="1119" spans="1:3">
      <c r="A1119" s="104" t="s">
        <v>2019</v>
      </c>
      <c r="B1119" s="109" t="s">
        <v>2020</v>
      </c>
      <c r="C1119" s="108"/>
    </row>
    <row r="1120" spans="1:3">
      <c r="A1120" s="104" t="s">
        <v>2021</v>
      </c>
      <c r="B1120" s="109" t="s">
        <v>2022</v>
      </c>
      <c r="C1120" s="108"/>
    </row>
    <row r="1121" spans="1:3">
      <c r="A1121" s="104" t="s">
        <v>2023</v>
      </c>
      <c r="B1121" s="109" t="s">
        <v>2024</v>
      </c>
      <c r="C1121" s="108"/>
    </row>
    <row r="1122" spans="1:3">
      <c r="A1122" s="104" t="s">
        <v>2025</v>
      </c>
      <c r="B1122" s="109" t="s">
        <v>2026</v>
      </c>
      <c r="C1122" s="108"/>
    </row>
    <row r="1123" spans="1:3">
      <c r="A1123" s="104" t="s">
        <v>2027</v>
      </c>
      <c r="B1123" s="109" t="s">
        <v>2028</v>
      </c>
      <c r="C1123" s="108"/>
    </row>
    <row r="1124" spans="1:3">
      <c r="A1124" s="104" t="s">
        <v>2029</v>
      </c>
      <c r="B1124" s="109" t="s">
        <v>2030</v>
      </c>
      <c r="C1124" s="108"/>
    </row>
    <row r="1125" spans="1:3">
      <c r="A1125" s="104" t="s">
        <v>2031</v>
      </c>
      <c r="B1125" s="109" t="s">
        <v>2032</v>
      </c>
      <c r="C1125" s="108"/>
    </row>
    <row r="1126" spans="1:3">
      <c r="A1126" s="104" t="s">
        <v>2033</v>
      </c>
      <c r="B1126" s="109" t="s">
        <v>2034</v>
      </c>
      <c r="C1126" s="108"/>
    </row>
    <row r="1127" spans="1:3">
      <c r="A1127" s="104" t="s">
        <v>2035</v>
      </c>
      <c r="B1127" s="107" t="s">
        <v>2036</v>
      </c>
      <c r="C1127" s="108">
        <f>SUM(C1128:C1132)</f>
        <v>0</v>
      </c>
    </row>
    <row r="1128" spans="1:3">
      <c r="A1128" s="104" t="s">
        <v>2037</v>
      </c>
      <c r="B1128" s="109" t="s">
        <v>2038</v>
      </c>
      <c r="C1128" s="108"/>
    </row>
    <row r="1129" spans="1:3">
      <c r="A1129" s="104" t="s">
        <v>2039</v>
      </c>
      <c r="B1129" s="109" t="s">
        <v>2040</v>
      </c>
      <c r="C1129" s="108"/>
    </row>
    <row r="1130" spans="1:3">
      <c r="A1130" s="104" t="s">
        <v>2041</v>
      </c>
      <c r="B1130" s="109" t="s">
        <v>2042</v>
      </c>
      <c r="C1130" s="108"/>
    </row>
    <row r="1131" spans="1:3">
      <c r="A1131" s="104" t="s">
        <v>2043</v>
      </c>
      <c r="B1131" s="109" t="s">
        <v>2044</v>
      </c>
      <c r="C1131" s="108"/>
    </row>
    <row r="1132" spans="1:3">
      <c r="A1132" s="104" t="s">
        <v>2045</v>
      </c>
      <c r="B1132" s="109" t="s">
        <v>2046</v>
      </c>
      <c r="C1132" s="108"/>
    </row>
    <row r="1133" spans="1:3">
      <c r="A1133" s="104" t="s">
        <v>2047</v>
      </c>
      <c r="B1133" s="107" t="s">
        <v>2048</v>
      </c>
      <c r="C1133" s="108">
        <f>SUM(C1134:C1135)</f>
        <v>0</v>
      </c>
    </row>
    <row r="1134" spans="1:3">
      <c r="A1134" s="104" t="s">
        <v>2049</v>
      </c>
      <c r="B1134" s="109" t="s">
        <v>2050</v>
      </c>
      <c r="C1134" s="108"/>
    </row>
    <row r="1135" spans="1:3">
      <c r="A1135" s="104" t="s">
        <v>2051</v>
      </c>
      <c r="B1135" s="109" t="s">
        <v>2052</v>
      </c>
      <c r="C1135" s="108"/>
    </row>
    <row r="1136" spans="1:3">
      <c r="A1136" s="104" t="s">
        <v>2053</v>
      </c>
      <c r="B1136" s="107" t="s">
        <v>2054</v>
      </c>
      <c r="C1136" s="108">
        <f>SUM(C1137:C1138)</f>
        <v>0</v>
      </c>
    </row>
    <row r="1137" spans="1:3">
      <c r="A1137" s="104" t="s">
        <v>2055</v>
      </c>
      <c r="B1137" s="109" t="s">
        <v>2056</v>
      </c>
      <c r="C1137" s="108"/>
    </row>
    <row r="1138" spans="1:3">
      <c r="A1138" s="104" t="s">
        <v>2057</v>
      </c>
      <c r="B1138" s="109" t="s">
        <v>2054</v>
      </c>
      <c r="C1138" s="108"/>
    </row>
    <row r="1139" spans="1:3">
      <c r="A1139" s="104" t="s">
        <v>2058</v>
      </c>
      <c r="B1139" s="115" t="s">
        <v>2059</v>
      </c>
      <c r="C1139" s="106">
        <f>SUM(C1140:C1148)</f>
        <v>0</v>
      </c>
    </row>
    <row r="1140" spans="1:3">
      <c r="A1140" s="104" t="s">
        <v>2060</v>
      </c>
      <c r="B1140" s="107" t="s">
        <v>2061</v>
      </c>
      <c r="C1140" s="117"/>
    </row>
    <row r="1141" spans="1:3">
      <c r="A1141" s="104" t="s">
        <v>2062</v>
      </c>
      <c r="B1141" s="107" t="s">
        <v>2063</v>
      </c>
      <c r="C1141" s="117"/>
    </row>
    <row r="1142" spans="1:3">
      <c r="A1142" s="104" t="s">
        <v>2064</v>
      </c>
      <c r="B1142" s="107" t="s">
        <v>2065</v>
      </c>
      <c r="C1142" s="117"/>
    </row>
    <row r="1143" spans="1:3">
      <c r="A1143" s="104" t="s">
        <v>2066</v>
      </c>
      <c r="B1143" s="107" t="s">
        <v>2067</v>
      </c>
      <c r="C1143" s="117"/>
    </row>
    <row r="1144" spans="1:3">
      <c r="A1144" s="104" t="s">
        <v>2068</v>
      </c>
      <c r="B1144" s="107" t="s">
        <v>2069</v>
      </c>
      <c r="C1144" s="117"/>
    </row>
    <row r="1145" spans="1:3">
      <c r="A1145" s="104" t="s">
        <v>2070</v>
      </c>
      <c r="B1145" s="107" t="s">
        <v>178</v>
      </c>
      <c r="C1145" s="117"/>
    </row>
    <row r="1146" spans="1:3">
      <c r="A1146" s="104" t="s">
        <v>2071</v>
      </c>
      <c r="B1146" s="107" t="s">
        <v>2072</v>
      </c>
      <c r="C1146" s="117"/>
    </row>
    <row r="1147" spans="1:3">
      <c r="A1147" s="104" t="s">
        <v>2073</v>
      </c>
      <c r="B1147" s="107" t="s">
        <v>2074</v>
      </c>
      <c r="C1147" s="117"/>
    </row>
    <row r="1148" spans="1:3">
      <c r="A1148" s="104" t="s">
        <v>2075</v>
      </c>
      <c r="B1148" s="107" t="s">
        <v>217</v>
      </c>
      <c r="C1148" s="117"/>
    </row>
    <row r="1149" spans="1:3">
      <c r="A1149" s="104" t="s">
        <v>2076</v>
      </c>
      <c r="B1149" s="115" t="s">
        <v>2077</v>
      </c>
      <c r="C1149" s="106">
        <f>SUM(C1150,C1177,C1192)</f>
        <v>0</v>
      </c>
    </row>
    <row r="1150" spans="1:3">
      <c r="A1150" s="104" t="s">
        <v>2078</v>
      </c>
      <c r="B1150" s="107" t="s">
        <v>2079</v>
      </c>
      <c r="C1150" s="108">
        <f>SUM(C1151:C1176)</f>
        <v>0</v>
      </c>
    </row>
    <row r="1151" spans="1:3">
      <c r="A1151" s="104" t="s">
        <v>2080</v>
      </c>
      <c r="B1151" s="109" t="s">
        <v>47</v>
      </c>
      <c r="C1151" s="108"/>
    </row>
    <row r="1152" spans="1:3">
      <c r="A1152" s="104" t="s">
        <v>2081</v>
      </c>
      <c r="B1152" s="109" t="s">
        <v>58</v>
      </c>
      <c r="C1152" s="108"/>
    </row>
    <row r="1153" spans="1:3">
      <c r="A1153" s="104" t="s">
        <v>2082</v>
      </c>
      <c r="B1153" s="109" t="s">
        <v>271</v>
      </c>
      <c r="C1153" s="108"/>
    </row>
    <row r="1154" spans="1:3">
      <c r="A1154" s="104" t="s">
        <v>2083</v>
      </c>
      <c r="B1154" s="109" t="s">
        <v>2084</v>
      </c>
      <c r="C1154" s="108"/>
    </row>
    <row r="1155" spans="1:3">
      <c r="A1155" s="104" t="s">
        <v>2085</v>
      </c>
      <c r="B1155" s="109" t="s">
        <v>2086</v>
      </c>
      <c r="C1155" s="108"/>
    </row>
    <row r="1156" spans="1:3">
      <c r="A1156" s="104" t="s">
        <v>2087</v>
      </c>
      <c r="B1156" s="109" t="s">
        <v>2088</v>
      </c>
      <c r="C1156" s="108"/>
    </row>
    <row r="1157" spans="1:3">
      <c r="A1157" s="104" t="s">
        <v>2089</v>
      </c>
      <c r="B1157" s="109" t="s">
        <v>2090</v>
      </c>
      <c r="C1157" s="108"/>
    </row>
    <row r="1158" spans="1:3">
      <c r="A1158" s="104" t="s">
        <v>2091</v>
      </c>
      <c r="B1158" s="109" t="s">
        <v>2092</v>
      </c>
      <c r="C1158" s="108"/>
    </row>
    <row r="1159" spans="1:3">
      <c r="A1159" s="104" t="s">
        <v>2093</v>
      </c>
      <c r="B1159" s="109" t="s">
        <v>2094</v>
      </c>
      <c r="C1159" s="108"/>
    </row>
    <row r="1160" spans="1:3">
      <c r="A1160" s="104" t="s">
        <v>2095</v>
      </c>
      <c r="B1160" s="109" t="s">
        <v>2096</v>
      </c>
      <c r="C1160" s="108"/>
    </row>
    <row r="1161" spans="1:3">
      <c r="A1161" s="104" t="s">
        <v>2097</v>
      </c>
      <c r="B1161" s="109" t="s">
        <v>2098</v>
      </c>
      <c r="C1161" s="108"/>
    </row>
    <row r="1162" spans="1:3">
      <c r="A1162" s="104" t="s">
        <v>2099</v>
      </c>
      <c r="B1162" s="109" t="s">
        <v>2100</v>
      </c>
      <c r="C1162" s="108"/>
    </row>
    <row r="1163" spans="1:3">
      <c r="A1163" s="104" t="s">
        <v>2101</v>
      </c>
      <c r="B1163" s="109" t="s">
        <v>2102</v>
      </c>
      <c r="C1163" s="108"/>
    </row>
    <row r="1164" spans="1:3">
      <c r="A1164" s="104" t="s">
        <v>2103</v>
      </c>
      <c r="B1164" s="109" t="s">
        <v>2104</v>
      </c>
      <c r="C1164" s="108"/>
    </row>
    <row r="1165" spans="1:3">
      <c r="A1165" s="104" t="s">
        <v>2105</v>
      </c>
      <c r="B1165" s="109" t="s">
        <v>2106</v>
      </c>
      <c r="C1165" s="108"/>
    </row>
    <row r="1166" spans="1:3">
      <c r="A1166" s="104" t="s">
        <v>2107</v>
      </c>
      <c r="B1166" s="109" t="s">
        <v>2108</v>
      </c>
      <c r="C1166" s="108"/>
    </row>
    <row r="1167" spans="1:3">
      <c r="A1167" s="104" t="s">
        <v>2109</v>
      </c>
      <c r="B1167" s="109" t="s">
        <v>2110</v>
      </c>
      <c r="C1167" s="108"/>
    </row>
    <row r="1168" spans="1:3">
      <c r="A1168" s="104" t="s">
        <v>2111</v>
      </c>
      <c r="B1168" s="109" t="s">
        <v>2112</v>
      </c>
      <c r="C1168" s="108"/>
    </row>
    <row r="1169" spans="1:3">
      <c r="A1169" s="104" t="s">
        <v>2113</v>
      </c>
      <c r="B1169" s="109" t="s">
        <v>2114</v>
      </c>
      <c r="C1169" s="108"/>
    </row>
    <row r="1170" spans="1:3">
      <c r="A1170" s="104" t="s">
        <v>2115</v>
      </c>
      <c r="B1170" s="109" t="s">
        <v>2116</v>
      </c>
      <c r="C1170" s="108"/>
    </row>
    <row r="1171" spans="1:3">
      <c r="A1171" s="104" t="s">
        <v>2117</v>
      </c>
      <c r="B1171" s="109" t="s">
        <v>2118</v>
      </c>
      <c r="C1171" s="108"/>
    </row>
    <row r="1172" spans="1:3">
      <c r="A1172" s="104" t="s">
        <v>2119</v>
      </c>
      <c r="B1172" s="109" t="s">
        <v>2120</v>
      </c>
      <c r="C1172" s="108"/>
    </row>
    <row r="1173" spans="1:3">
      <c r="A1173" s="104" t="s">
        <v>2121</v>
      </c>
      <c r="B1173" s="109" t="s">
        <v>2122</v>
      </c>
      <c r="C1173" s="108"/>
    </row>
    <row r="1174" spans="1:3">
      <c r="A1174" s="104" t="s">
        <v>2123</v>
      </c>
      <c r="B1174" s="109" t="s">
        <v>2124</v>
      </c>
      <c r="C1174" s="108"/>
    </row>
    <row r="1175" spans="1:3">
      <c r="A1175" s="104" t="s">
        <v>2125</v>
      </c>
      <c r="B1175" s="109" t="s">
        <v>66</v>
      </c>
      <c r="C1175" s="108"/>
    </row>
    <row r="1176" spans="1:3">
      <c r="A1176" s="104" t="s">
        <v>2126</v>
      </c>
      <c r="B1176" s="109" t="s">
        <v>2127</v>
      </c>
      <c r="C1176" s="108"/>
    </row>
    <row r="1177" spans="1:3">
      <c r="A1177" s="104" t="s">
        <v>2128</v>
      </c>
      <c r="B1177" s="107" t="s">
        <v>2129</v>
      </c>
      <c r="C1177" s="108">
        <f>SUM(C1178:C1191)</f>
        <v>0</v>
      </c>
    </row>
    <row r="1178" spans="1:3">
      <c r="A1178" s="104" t="s">
        <v>2130</v>
      </c>
      <c r="B1178" s="109" t="s">
        <v>47</v>
      </c>
      <c r="C1178" s="108"/>
    </row>
    <row r="1179" spans="1:3">
      <c r="A1179" s="104" t="s">
        <v>2131</v>
      </c>
      <c r="B1179" s="109" t="s">
        <v>58</v>
      </c>
      <c r="C1179" s="108"/>
    </row>
    <row r="1180" spans="1:3">
      <c r="A1180" s="104" t="s">
        <v>2132</v>
      </c>
      <c r="B1180" s="109" t="s">
        <v>271</v>
      </c>
      <c r="C1180" s="108"/>
    </row>
    <row r="1181" spans="1:3">
      <c r="A1181" s="104" t="s">
        <v>2133</v>
      </c>
      <c r="B1181" s="109" t="s">
        <v>2134</v>
      </c>
      <c r="C1181" s="108"/>
    </row>
    <row r="1182" spans="1:3">
      <c r="A1182" s="104" t="s">
        <v>2135</v>
      </c>
      <c r="B1182" s="109" t="s">
        <v>2136</v>
      </c>
      <c r="C1182" s="108"/>
    </row>
    <row r="1183" spans="1:3">
      <c r="A1183" s="104" t="s">
        <v>2137</v>
      </c>
      <c r="B1183" s="109" t="s">
        <v>2138</v>
      </c>
      <c r="C1183" s="108"/>
    </row>
    <row r="1184" spans="1:3">
      <c r="A1184" s="104" t="s">
        <v>2139</v>
      </c>
      <c r="B1184" s="109" t="s">
        <v>2140</v>
      </c>
      <c r="C1184" s="108"/>
    </row>
    <row r="1185" spans="1:3">
      <c r="A1185" s="104" t="s">
        <v>2141</v>
      </c>
      <c r="B1185" s="109" t="s">
        <v>2142</v>
      </c>
      <c r="C1185" s="108"/>
    </row>
    <row r="1186" spans="1:3">
      <c r="A1186" s="104" t="s">
        <v>2143</v>
      </c>
      <c r="B1186" s="109" t="s">
        <v>2144</v>
      </c>
      <c r="C1186" s="108"/>
    </row>
    <row r="1187" spans="1:3">
      <c r="A1187" s="104" t="s">
        <v>2145</v>
      </c>
      <c r="B1187" s="109" t="s">
        <v>2146</v>
      </c>
      <c r="C1187" s="108"/>
    </row>
    <row r="1188" spans="1:3">
      <c r="A1188" s="104" t="s">
        <v>2147</v>
      </c>
      <c r="B1188" s="109" t="s">
        <v>2148</v>
      </c>
      <c r="C1188" s="108"/>
    </row>
    <row r="1189" spans="1:3">
      <c r="A1189" s="104" t="s">
        <v>2149</v>
      </c>
      <c r="B1189" s="109" t="s">
        <v>2150</v>
      </c>
      <c r="C1189" s="108"/>
    </row>
    <row r="1190" spans="1:3">
      <c r="A1190" s="104" t="s">
        <v>2151</v>
      </c>
      <c r="B1190" s="109" t="s">
        <v>2152</v>
      </c>
      <c r="C1190" s="108"/>
    </row>
    <row r="1191" spans="1:3">
      <c r="A1191" s="104" t="s">
        <v>2153</v>
      </c>
      <c r="B1191" s="109" t="s">
        <v>2154</v>
      </c>
      <c r="C1191" s="108"/>
    </row>
    <row r="1192" spans="1:3">
      <c r="A1192" s="104" t="s">
        <v>2155</v>
      </c>
      <c r="B1192" s="107" t="s">
        <v>2156</v>
      </c>
      <c r="C1192" s="108">
        <f>SUM(C1193)</f>
        <v>0</v>
      </c>
    </row>
    <row r="1193" spans="1:3">
      <c r="A1193" s="104" t="s">
        <v>2157</v>
      </c>
      <c r="B1193" s="109" t="s">
        <v>2156</v>
      </c>
      <c r="C1193" s="108"/>
    </row>
    <row r="1194" spans="1:3">
      <c r="A1194" s="104" t="s">
        <v>2158</v>
      </c>
      <c r="B1194" s="115" t="s">
        <v>204</v>
      </c>
      <c r="C1194" s="106">
        <f>SUM(C1195,C1207,C1211)</f>
        <v>12270</v>
      </c>
    </row>
    <row r="1195" spans="1:3">
      <c r="A1195" s="104" t="s">
        <v>2159</v>
      </c>
      <c r="B1195" s="107" t="s">
        <v>205</v>
      </c>
      <c r="C1195" s="108">
        <f>SUM(C1196:C1206)</f>
        <v>0</v>
      </c>
    </row>
    <row r="1196" spans="1:3">
      <c r="A1196" s="104" t="s">
        <v>2160</v>
      </c>
      <c r="B1196" s="109" t="s">
        <v>2161</v>
      </c>
      <c r="C1196" s="108"/>
    </row>
    <row r="1197" spans="1:3">
      <c r="A1197" s="104" t="s">
        <v>2162</v>
      </c>
      <c r="B1197" s="109" t="s">
        <v>2163</v>
      </c>
      <c r="C1197" s="108"/>
    </row>
    <row r="1198" spans="1:3">
      <c r="A1198" s="104" t="s">
        <v>2164</v>
      </c>
      <c r="B1198" s="109" t="s">
        <v>2165</v>
      </c>
      <c r="C1198" s="108"/>
    </row>
    <row r="1199" spans="1:3">
      <c r="A1199" s="104" t="s">
        <v>2166</v>
      </c>
      <c r="B1199" s="109" t="s">
        <v>2167</v>
      </c>
      <c r="C1199" s="108"/>
    </row>
    <row r="1200" spans="1:3">
      <c r="A1200" s="104" t="s">
        <v>2168</v>
      </c>
      <c r="B1200" s="109" t="s">
        <v>206</v>
      </c>
      <c r="C1200" s="108"/>
    </row>
    <row r="1201" spans="1:3">
      <c r="A1201" s="104" t="s">
        <v>2169</v>
      </c>
      <c r="B1201" s="109" t="s">
        <v>2170</v>
      </c>
      <c r="C1201" s="108"/>
    </row>
    <row r="1202" spans="1:3">
      <c r="A1202" s="104" t="s">
        <v>2171</v>
      </c>
      <c r="B1202" s="109" t="s">
        <v>207</v>
      </c>
      <c r="C1202" s="108"/>
    </row>
    <row r="1203" spans="1:3">
      <c r="A1203" s="104" t="s">
        <v>2172</v>
      </c>
      <c r="B1203" s="109" t="s">
        <v>208</v>
      </c>
      <c r="C1203" s="108"/>
    </row>
    <row r="1204" spans="1:3">
      <c r="A1204" s="104" t="s">
        <v>2173</v>
      </c>
      <c r="B1204" s="109" t="s">
        <v>2174</v>
      </c>
      <c r="C1204" s="108"/>
    </row>
    <row r="1205" spans="1:3">
      <c r="A1205" s="104" t="s">
        <v>2175</v>
      </c>
      <c r="B1205" s="109" t="s">
        <v>2176</v>
      </c>
      <c r="C1205" s="108"/>
    </row>
    <row r="1206" spans="1:3">
      <c r="A1206" s="104" t="s">
        <v>2177</v>
      </c>
      <c r="B1206" s="109" t="s">
        <v>2178</v>
      </c>
      <c r="C1206" s="108"/>
    </row>
    <row r="1207" spans="1:3">
      <c r="A1207" s="104" t="s">
        <v>2179</v>
      </c>
      <c r="B1207" s="107" t="s">
        <v>209</v>
      </c>
      <c r="C1207" s="108">
        <f>SUM(C1208:C1210)</f>
        <v>12270</v>
      </c>
    </row>
    <row r="1208" spans="1:3">
      <c r="A1208" s="104" t="s">
        <v>2180</v>
      </c>
      <c r="B1208" s="109" t="s">
        <v>210</v>
      </c>
      <c r="C1208" s="108">
        <v>12270</v>
      </c>
    </row>
    <row r="1209" spans="1:3">
      <c r="A1209" s="104" t="s">
        <v>2181</v>
      </c>
      <c r="B1209" s="109" t="s">
        <v>2182</v>
      </c>
      <c r="C1209" s="108"/>
    </row>
    <row r="1210" spans="1:3">
      <c r="A1210" s="104" t="s">
        <v>2183</v>
      </c>
      <c r="B1210" s="109" t="s">
        <v>2184</v>
      </c>
      <c r="C1210" s="108"/>
    </row>
    <row r="1211" spans="1:3">
      <c r="A1211" s="104" t="s">
        <v>2185</v>
      </c>
      <c r="B1211" s="107" t="s">
        <v>2186</v>
      </c>
      <c r="C1211" s="108">
        <f>SUM(C1212:C1214)</f>
        <v>0</v>
      </c>
    </row>
    <row r="1212" spans="1:3">
      <c r="A1212" s="104" t="s">
        <v>2187</v>
      </c>
      <c r="B1212" s="109" t="s">
        <v>2188</v>
      </c>
      <c r="C1212" s="108"/>
    </row>
    <row r="1213" spans="1:3">
      <c r="A1213" s="104" t="s">
        <v>2189</v>
      </c>
      <c r="B1213" s="109" t="s">
        <v>2190</v>
      </c>
      <c r="C1213" s="108"/>
    </row>
    <row r="1214" spans="1:3">
      <c r="A1214" s="104" t="s">
        <v>2191</v>
      </c>
      <c r="B1214" s="109" t="s">
        <v>2192</v>
      </c>
      <c r="C1214" s="108"/>
    </row>
    <row r="1215" spans="1:3">
      <c r="A1215" s="104" t="s">
        <v>2193</v>
      </c>
      <c r="B1215" s="115" t="s">
        <v>211</v>
      </c>
      <c r="C1215" s="106">
        <f>SUM(C1216,C1234,C1241,C1247)</f>
        <v>242</v>
      </c>
    </row>
    <row r="1216" spans="1:3">
      <c r="A1216" s="104" t="s">
        <v>2194</v>
      </c>
      <c r="B1216" s="107" t="s">
        <v>212</v>
      </c>
      <c r="C1216" s="108">
        <f>SUM(C1217:C1233)</f>
        <v>242</v>
      </c>
    </row>
    <row r="1217" spans="1:3">
      <c r="A1217" s="104" t="s">
        <v>2195</v>
      </c>
      <c r="B1217" s="109" t="s">
        <v>47</v>
      </c>
      <c r="C1217" s="108">
        <v>242</v>
      </c>
    </row>
    <row r="1218" spans="1:3">
      <c r="A1218" s="104" t="s">
        <v>2196</v>
      </c>
      <c r="B1218" s="109" t="s">
        <v>58</v>
      </c>
      <c r="C1218" s="108"/>
    </row>
    <row r="1219" spans="1:3">
      <c r="A1219" s="104" t="s">
        <v>2197</v>
      </c>
      <c r="B1219" s="109" t="s">
        <v>271</v>
      </c>
      <c r="C1219" s="108"/>
    </row>
    <row r="1220" spans="1:3">
      <c r="A1220" s="104" t="s">
        <v>2198</v>
      </c>
      <c r="B1220" s="109" t="s">
        <v>2199</v>
      </c>
      <c r="C1220" s="108"/>
    </row>
    <row r="1221" spans="1:3">
      <c r="A1221" s="104" t="s">
        <v>2200</v>
      </c>
      <c r="B1221" s="109" t="s">
        <v>2201</v>
      </c>
      <c r="C1221" s="108"/>
    </row>
    <row r="1222" spans="1:3">
      <c r="A1222" s="104" t="s">
        <v>2202</v>
      </c>
      <c r="B1222" s="109" t="s">
        <v>2203</v>
      </c>
      <c r="C1222" s="108"/>
    </row>
    <row r="1223" spans="1:3">
      <c r="A1223" s="104" t="s">
        <v>2204</v>
      </c>
      <c r="B1223" s="109" t="s">
        <v>2205</v>
      </c>
      <c r="C1223" s="108"/>
    </row>
    <row r="1224" spans="1:3">
      <c r="A1224" s="104" t="s">
        <v>2206</v>
      </c>
      <c r="B1224" s="109" t="s">
        <v>2207</v>
      </c>
      <c r="C1224" s="108"/>
    </row>
    <row r="1225" spans="1:3">
      <c r="A1225" s="104" t="s">
        <v>2208</v>
      </c>
      <c r="B1225" s="109" t="s">
        <v>2209</v>
      </c>
      <c r="C1225" s="108"/>
    </row>
    <row r="1226" spans="1:3">
      <c r="A1226" s="104" t="s">
        <v>2210</v>
      </c>
      <c r="B1226" s="109" t="s">
        <v>2211</v>
      </c>
      <c r="C1226" s="108"/>
    </row>
    <row r="1227" spans="1:3">
      <c r="A1227" s="104" t="s">
        <v>2212</v>
      </c>
      <c r="B1227" s="109" t="s">
        <v>2213</v>
      </c>
      <c r="C1227" s="108"/>
    </row>
    <row r="1228" spans="1:3">
      <c r="A1228" s="104" t="s">
        <v>2214</v>
      </c>
      <c r="B1228" s="109" t="s">
        <v>2215</v>
      </c>
      <c r="C1228" s="108"/>
    </row>
    <row r="1229" spans="1:3">
      <c r="A1229" s="104" t="s">
        <v>2216</v>
      </c>
      <c r="B1229" s="109" t="s">
        <v>2217</v>
      </c>
      <c r="C1229" s="108"/>
    </row>
    <row r="1230" spans="1:3">
      <c r="A1230" s="104" t="s">
        <v>2218</v>
      </c>
      <c r="B1230" s="109" t="s">
        <v>2219</v>
      </c>
      <c r="C1230" s="108"/>
    </row>
    <row r="1231" spans="1:3">
      <c r="A1231" s="104" t="s">
        <v>2220</v>
      </c>
      <c r="B1231" s="109" t="s">
        <v>2221</v>
      </c>
      <c r="C1231" s="108"/>
    </row>
    <row r="1232" spans="1:3">
      <c r="A1232" s="104" t="s">
        <v>2222</v>
      </c>
      <c r="B1232" s="109" t="s">
        <v>66</v>
      </c>
      <c r="C1232" s="108"/>
    </row>
    <row r="1233" spans="1:3">
      <c r="A1233" s="104" t="s">
        <v>2223</v>
      </c>
      <c r="B1233" s="109" t="s">
        <v>213</v>
      </c>
      <c r="C1233" s="108"/>
    </row>
    <row r="1234" spans="1:3">
      <c r="A1234" s="104" t="s">
        <v>2224</v>
      </c>
      <c r="B1234" s="107" t="s">
        <v>2225</v>
      </c>
      <c r="C1234" s="108">
        <f>SUM(C1235:C1240)</f>
        <v>0</v>
      </c>
    </row>
    <row r="1235" spans="1:3">
      <c r="A1235" s="104" t="s">
        <v>2226</v>
      </c>
      <c r="B1235" s="109" t="s">
        <v>2227</v>
      </c>
      <c r="C1235" s="108"/>
    </row>
    <row r="1236" spans="1:3">
      <c r="A1236" s="104" t="s">
        <v>2228</v>
      </c>
      <c r="B1236" s="109" t="s">
        <v>2229</v>
      </c>
      <c r="C1236" s="108"/>
    </row>
    <row r="1237" spans="1:3">
      <c r="A1237" s="104" t="s">
        <v>2230</v>
      </c>
      <c r="B1237" s="109" t="s">
        <v>2231</v>
      </c>
      <c r="C1237" s="108"/>
    </row>
    <row r="1238" spans="1:3">
      <c r="A1238" s="104" t="s">
        <v>2232</v>
      </c>
      <c r="B1238" s="109" t="s">
        <v>2233</v>
      </c>
      <c r="C1238" s="108"/>
    </row>
    <row r="1239" spans="1:3">
      <c r="A1239" s="104" t="s">
        <v>2234</v>
      </c>
      <c r="B1239" s="109" t="s">
        <v>2235</v>
      </c>
      <c r="C1239" s="108"/>
    </row>
    <row r="1240" spans="1:3">
      <c r="A1240" s="104" t="s">
        <v>2236</v>
      </c>
      <c r="B1240" s="109" t="s">
        <v>2237</v>
      </c>
      <c r="C1240" s="108"/>
    </row>
    <row r="1241" spans="1:3">
      <c r="A1241" s="104" t="s">
        <v>2238</v>
      </c>
      <c r="B1241" s="107" t="s">
        <v>2239</v>
      </c>
      <c r="C1241" s="108">
        <f>SUM(C1242:C1246)</f>
        <v>0</v>
      </c>
    </row>
    <row r="1242" spans="1:3">
      <c r="A1242" s="104" t="s">
        <v>2240</v>
      </c>
      <c r="B1242" s="109" t="s">
        <v>2241</v>
      </c>
      <c r="C1242" s="108"/>
    </row>
    <row r="1243" spans="1:3">
      <c r="A1243" s="104" t="s">
        <v>2242</v>
      </c>
      <c r="B1243" s="109" t="s">
        <v>2243</v>
      </c>
      <c r="C1243" s="108"/>
    </row>
    <row r="1244" spans="1:3">
      <c r="A1244" s="104" t="s">
        <v>2244</v>
      </c>
      <c r="B1244" s="109" t="s">
        <v>2245</v>
      </c>
      <c r="C1244" s="108"/>
    </row>
    <row r="1245" spans="1:3">
      <c r="A1245" s="104" t="s">
        <v>2246</v>
      </c>
      <c r="B1245" s="109" t="s">
        <v>2247</v>
      </c>
      <c r="C1245" s="108"/>
    </row>
    <row r="1246" spans="1:3">
      <c r="A1246" s="104" t="s">
        <v>2248</v>
      </c>
      <c r="B1246" s="109" t="s">
        <v>2249</v>
      </c>
      <c r="C1246" s="108"/>
    </row>
    <row r="1247" spans="1:3">
      <c r="A1247" s="104" t="s">
        <v>2250</v>
      </c>
      <c r="B1247" s="107" t="s">
        <v>2251</v>
      </c>
      <c r="C1247" s="108">
        <f>SUM(C1248:C1259)</f>
        <v>0</v>
      </c>
    </row>
    <row r="1248" spans="1:3">
      <c r="A1248" s="104" t="s">
        <v>2252</v>
      </c>
      <c r="B1248" s="109" t="s">
        <v>2253</v>
      </c>
      <c r="C1248" s="108"/>
    </row>
    <row r="1249" spans="1:3">
      <c r="A1249" s="104" t="s">
        <v>2254</v>
      </c>
      <c r="B1249" s="109" t="s">
        <v>2255</v>
      </c>
      <c r="C1249" s="108"/>
    </row>
    <row r="1250" spans="1:3">
      <c r="A1250" s="104" t="s">
        <v>2256</v>
      </c>
      <c r="B1250" s="109" t="s">
        <v>2257</v>
      </c>
      <c r="C1250" s="108"/>
    </row>
    <row r="1251" spans="1:3">
      <c r="A1251" s="104" t="s">
        <v>2258</v>
      </c>
      <c r="B1251" s="109" t="s">
        <v>2259</v>
      </c>
      <c r="C1251" s="108"/>
    </row>
    <row r="1252" spans="1:3">
      <c r="A1252" s="104" t="s">
        <v>2260</v>
      </c>
      <c r="B1252" s="109" t="s">
        <v>2261</v>
      </c>
      <c r="C1252" s="108"/>
    </row>
    <row r="1253" spans="1:3">
      <c r="A1253" s="104" t="s">
        <v>2262</v>
      </c>
      <c r="B1253" s="109" t="s">
        <v>2263</v>
      </c>
      <c r="C1253" s="108"/>
    </row>
    <row r="1254" spans="1:3">
      <c r="A1254" s="104" t="s">
        <v>2264</v>
      </c>
      <c r="B1254" s="109" t="s">
        <v>2265</v>
      </c>
      <c r="C1254" s="108"/>
    </row>
    <row r="1255" spans="1:3">
      <c r="A1255" s="104" t="s">
        <v>2266</v>
      </c>
      <c r="B1255" s="109" t="s">
        <v>2267</v>
      </c>
      <c r="C1255" s="108"/>
    </row>
    <row r="1256" spans="1:3">
      <c r="A1256" s="104" t="s">
        <v>2268</v>
      </c>
      <c r="B1256" s="109" t="s">
        <v>2269</v>
      </c>
      <c r="C1256" s="108"/>
    </row>
    <row r="1257" spans="1:3">
      <c r="A1257" s="104" t="s">
        <v>2270</v>
      </c>
      <c r="B1257" s="109" t="s">
        <v>2271</v>
      </c>
      <c r="C1257" s="108"/>
    </row>
    <row r="1258" spans="1:3">
      <c r="A1258" s="104" t="s">
        <v>2272</v>
      </c>
      <c r="B1258" s="109" t="s">
        <v>2273</v>
      </c>
      <c r="C1258" s="108"/>
    </row>
    <row r="1259" spans="1:3">
      <c r="A1259" s="104" t="s">
        <v>2274</v>
      </c>
      <c r="B1259" s="109" t="s">
        <v>2275</v>
      </c>
      <c r="C1259" s="108"/>
    </row>
    <row r="1260" spans="1:3">
      <c r="A1260" s="104" t="s">
        <v>2276</v>
      </c>
      <c r="B1260" s="115" t="s">
        <v>214</v>
      </c>
      <c r="C1260" s="106">
        <f>SUM(C1261,C1272,C1279,C1287,C1300,C1304,C1308)</f>
        <v>543</v>
      </c>
    </row>
    <row r="1261" spans="1:3">
      <c r="A1261" s="104" t="s">
        <v>2277</v>
      </c>
      <c r="B1261" s="107" t="s">
        <v>215</v>
      </c>
      <c r="C1261" s="108">
        <f>SUM(C1262:C1271)</f>
        <v>465</v>
      </c>
    </row>
    <row r="1262" spans="1:3">
      <c r="A1262" s="104" t="s">
        <v>2278</v>
      </c>
      <c r="B1262" s="109" t="s">
        <v>47</v>
      </c>
      <c r="C1262" s="108"/>
    </row>
    <row r="1263" spans="1:3">
      <c r="A1263" s="104" t="s">
        <v>2279</v>
      </c>
      <c r="B1263" s="109" t="s">
        <v>58</v>
      </c>
      <c r="C1263" s="108">
        <v>465</v>
      </c>
    </row>
    <row r="1264" spans="1:3">
      <c r="A1264" s="104" t="s">
        <v>2280</v>
      </c>
      <c r="B1264" s="109" t="s">
        <v>271</v>
      </c>
      <c r="C1264" s="108"/>
    </row>
    <row r="1265" spans="1:3">
      <c r="A1265" s="104" t="s">
        <v>2281</v>
      </c>
      <c r="B1265" s="109" t="s">
        <v>2282</v>
      </c>
      <c r="C1265" s="108"/>
    </row>
    <row r="1266" spans="1:3">
      <c r="A1266" s="104" t="s">
        <v>2283</v>
      </c>
      <c r="B1266" s="109" t="s">
        <v>2284</v>
      </c>
      <c r="C1266" s="108"/>
    </row>
    <row r="1267" spans="1:3">
      <c r="A1267" s="104" t="s">
        <v>2285</v>
      </c>
      <c r="B1267" s="109" t="s">
        <v>2286</v>
      </c>
      <c r="C1267" s="108"/>
    </row>
    <row r="1268" spans="1:3">
      <c r="A1268" s="104" t="s">
        <v>2287</v>
      </c>
      <c r="B1268" s="109" t="s">
        <v>2288</v>
      </c>
      <c r="C1268" s="108"/>
    </row>
    <row r="1269" spans="1:3">
      <c r="A1269" s="104" t="s">
        <v>2289</v>
      </c>
      <c r="B1269" s="109" t="s">
        <v>2290</v>
      </c>
      <c r="C1269" s="108"/>
    </row>
    <row r="1270" spans="1:3">
      <c r="A1270" s="104" t="s">
        <v>2291</v>
      </c>
      <c r="B1270" s="109" t="s">
        <v>66</v>
      </c>
      <c r="C1270" s="108"/>
    </row>
    <row r="1271" spans="1:3">
      <c r="A1271" s="104" t="s">
        <v>2292</v>
      </c>
      <c r="B1271" s="109" t="s">
        <v>2293</v>
      </c>
      <c r="C1271" s="108"/>
    </row>
    <row r="1272" spans="1:3">
      <c r="A1272" s="104" t="s">
        <v>2294</v>
      </c>
      <c r="B1272" s="107" t="s">
        <v>2295</v>
      </c>
      <c r="C1272" s="108">
        <f>SUM(C1273:C1278)</f>
        <v>0</v>
      </c>
    </row>
    <row r="1273" spans="1:3">
      <c r="A1273" s="104" t="s">
        <v>2296</v>
      </c>
      <c r="B1273" s="109" t="s">
        <v>47</v>
      </c>
      <c r="C1273" s="108"/>
    </row>
    <row r="1274" spans="1:3">
      <c r="A1274" s="104" t="s">
        <v>2297</v>
      </c>
      <c r="B1274" s="109" t="s">
        <v>58</v>
      </c>
      <c r="C1274" s="108"/>
    </row>
    <row r="1275" spans="1:3">
      <c r="A1275" s="104" t="s">
        <v>2298</v>
      </c>
      <c r="B1275" s="109" t="s">
        <v>271</v>
      </c>
      <c r="C1275" s="108"/>
    </row>
    <row r="1276" spans="1:3">
      <c r="A1276" s="104" t="s">
        <v>2299</v>
      </c>
      <c r="B1276" s="109" t="s">
        <v>2300</v>
      </c>
      <c r="C1276" s="108"/>
    </row>
    <row r="1277" spans="1:3">
      <c r="A1277" s="104" t="s">
        <v>2301</v>
      </c>
      <c r="B1277" s="109" t="s">
        <v>66</v>
      </c>
      <c r="C1277" s="108"/>
    </row>
    <row r="1278" spans="1:3">
      <c r="A1278" s="104" t="s">
        <v>2302</v>
      </c>
      <c r="B1278" s="109" t="s">
        <v>2303</v>
      </c>
      <c r="C1278" s="108"/>
    </row>
    <row r="1279" spans="1:3">
      <c r="A1279" s="104" t="s">
        <v>2304</v>
      </c>
      <c r="B1279" s="107" t="s">
        <v>2305</v>
      </c>
      <c r="C1279" s="108">
        <f>SUM(C1280:C1286)</f>
        <v>0</v>
      </c>
    </row>
    <row r="1280" spans="1:3">
      <c r="A1280" s="104" t="s">
        <v>2306</v>
      </c>
      <c r="B1280" s="109" t="s">
        <v>47</v>
      </c>
      <c r="C1280" s="108"/>
    </row>
    <row r="1281" spans="1:3">
      <c r="A1281" s="104" t="s">
        <v>2307</v>
      </c>
      <c r="B1281" s="109" t="s">
        <v>58</v>
      </c>
      <c r="C1281" s="108"/>
    </row>
    <row r="1282" spans="1:3">
      <c r="A1282" s="104" t="s">
        <v>2308</v>
      </c>
      <c r="B1282" s="109" t="s">
        <v>271</v>
      </c>
      <c r="C1282" s="108"/>
    </row>
    <row r="1283" spans="1:3">
      <c r="A1283" s="104" t="s">
        <v>2309</v>
      </c>
      <c r="B1283" s="109" t="s">
        <v>2310</v>
      </c>
      <c r="C1283" s="108"/>
    </row>
    <row r="1284" spans="1:3">
      <c r="A1284" s="104" t="s">
        <v>2311</v>
      </c>
      <c r="B1284" s="109" t="s">
        <v>2312</v>
      </c>
      <c r="C1284" s="108"/>
    </row>
    <row r="1285" spans="1:3">
      <c r="A1285" s="104" t="s">
        <v>2313</v>
      </c>
      <c r="B1285" s="109" t="s">
        <v>66</v>
      </c>
      <c r="C1285" s="108"/>
    </row>
    <row r="1286" spans="1:3">
      <c r="A1286" s="104" t="s">
        <v>2314</v>
      </c>
      <c r="B1286" s="109" t="s">
        <v>2315</v>
      </c>
      <c r="C1286" s="108"/>
    </row>
    <row r="1287" spans="1:3">
      <c r="A1287" s="104" t="s">
        <v>2316</v>
      </c>
      <c r="B1287" s="107" t="s">
        <v>216</v>
      </c>
      <c r="C1287" s="108">
        <f>SUM(C1288:C1299)</f>
        <v>78</v>
      </c>
    </row>
    <row r="1288" spans="1:3">
      <c r="A1288" s="104" t="s">
        <v>2317</v>
      </c>
      <c r="B1288" s="109" t="s">
        <v>47</v>
      </c>
      <c r="C1288" s="108">
        <v>78</v>
      </c>
    </row>
    <row r="1289" spans="1:3">
      <c r="A1289" s="104" t="s">
        <v>2318</v>
      </c>
      <c r="B1289" s="109" t="s">
        <v>58</v>
      </c>
      <c r="C1289" s="108"/>
    </row>
    <row r="1290" spans="1:3">
      <c r="A1290" s="104" t="s">
        <v>2319</v>
      </c>
      <c r="B1290" s="109" t="s">
        <v>271</v>
      </c>
      <c r="C1290" s="108"/>
    </row>
    <row r="1291" spans="1:3">
      <c r="A1291" s="104" t="s">
        <v>2320</v>
      </c>
      <c r="B1291" s="109" t="s">
        <v>2321</v>
      </c>
      <c r="C1291" s="108"/>
    </row>
    <row r="1292" spans="1:3">
      <c r="A1292" s="104" t="s">
        <v>2322</v>
      </c>
      <c r="B1292" s="109" t="s">
        <v>2323</v>
      </c>
      <c r="C1292" s="108"/>
    </row>
    <row r="1293" spans="1:3">
      <c r="A1293" s="104" t="s">
        <v>2324</v>
      </c>
      <c r="B1293" s="109" t="s">
        <v>2325</v>
      </c>
      <c r="C1293" s="108"/>
    </row>
    <row r="1294" spans="1:3">
      <c r="A1294" s="104" t="s">
        <v>2326</v>
      </c>
      <c r="B1294" s="109" t="s">
        <v>2327</v>
      </c>
      <c r="C1294" s="108"/>
    </row>
    <row r="1295" spans="1:3">
      <c r="A1295" s="104" t="s">
        <v>2328</v>
      </c>
      <c r="B1295" s="109" t="s">
        <v>2329</v>
      </c>
      <c r="C1295" s="108"/>
    </row>
    <row r="1296" spans="1:3">
      <c r="A1296" s="104" t="s">
        <v>2330</v>
      </c>
      <c r="B1296" s="109" t="s">
        <v>2331</v>
      </c>
      <c r="C1296" s="108"/>
    </row>
    <row r="1297" spans="1:3">
      <c r="A1297" s="104" t="s">
        <v>2332</v>
      </c>
      <c r="B1297" s="109" t="s">
        <v>2333</v>
      </c>
      <c r="C1297" s="108"/>
    </row>
    <row r="1298" spans="1:3">
      <c r="A1298" s="104" t="s">
        <v>2334</v>
      </c>
      <c r="B1298" s="109" t="s">
        <v>2335</v>
      </c>
      <c r="C1298" s="108"/>
    </row>
    <row r="1299" spans="1:3">
      <c r="A1299" s="104" t="s">
        <v>2336</v>
      </c>
      <c r="B1299" s="109" t="s">
        <v>2337</v>
      </c>
      <c r="C1299" s="108"/>
    </row>
    <row r="1300" spans="1:3">
      <c r="A1300" s="104" t="s">
        <v>2338</v>
      </c>
      <c r="B1300" s="107" t="s">
        <v>2339</v>
      </c>
      <c r="C1300" s="108">
        <f>SUM(C1301:C1303)</f>
        <v>0</v>
      </c>
    </row>
    <row r="1301" spans="1:3">
      <c r="A1301" s="104" t="s">
        <v>2340</v>
      </c>
      <c r="B1301" s="109" t="s">
        <v>2341</v>
      </c>
      <c r="C1301" s="108"/>
    </row>
    <row r="1302" spans="1:3">
      <c r="A1302" s="104" t="s">
        <v>2342</v>
      </c>
      <c r="B1302" s="109" t="s">
        <v>2343</v>
      </c>
      <c r="C1302" s="108"/>
    </row>
    <row r="1303" spans="1:3">
      <c r="A1303" s="104" t="s">
        <v>2344</v>
      </c>
      <c r="B1303" s="109" t="s">
        <v>2345</v>
      </c>
      <c r="C1303" s="108"/>
    </row>
    <row r="1304" spans="1:3">
      <c r="A1304" s="104" t="s">
        <v>2346</v>
      </c>
      <c r="B1304" s="107" t="s">
        <v>2347</v>
      </c>
      <c r="C1304" s="108">
        <f>SUM(C1305:C1307)</f>
        <v>0</v>
      </c>
    </row>
    <row r="1305" spans="1:3">
      <c r="A1305" s="104" t="s">
        <v>2348</v>
      </c>
      <c r="B1305" s="109" t="s">
        <v>2349</v>
      </c>
      <c r="C1305" s="108"/>
    </row>
    <row r="1306" spans="1:3">
      <c r="A1306" s="104" t="s">
        <v>2350</v>
      </c>
      <c r="B1306" s="109" t="s">
        <v>2351</v>
      </c>
      <c r="C1306" s="108"/>
    </row>
    <row r="1307" spans="1:3">
      <c r="A1307" s="104" t="s">
        <v>2352</v>
      </c>
      <c r="B1307" s="109" t="s">
        <v>2353</v>
      </c>
      <c r="C1307" s="108"/>
    </row>
    <row r="1308" spans="1:3">
      <c r="A1308" s="104" t="s">
        <v>2354</v>
      </c>
      <c r="B1308" s="107" t="s">
        <v>2355</v>
      </c>
      <c r="C1308" s="108">
        <f>SUM(C1309)</f>
        <v>0</v>
      </c>
    </row>
    <row r="1309" spans="1:3">
      <c r="A1309" s="104" t="s">
        <v>2356</v>
      </c>
      <c r="B1309" s="109" t="s">
        <v>2355</v>
      </c>
      <c r="C1309" s="108"/>
    </row>
    <row r="1310" spans="1:3">
      <c r="A1310" s="104" t="s">
        <v>2357</v>
      </c>
      <c r="B1310" s="115" t="s">
        <v>2358</v>
      </c>
      <c r="C1310" s="118"/>
    </row>
    <row r="1311" spans="1:3">
      <c r="A1311" s="104" t="s">
        <v>2359</v>
      </c>
      <c r="B1311" s="115" t="s">
        <v>217</v>
      </c>
      <c r="C1311" s="106">
        <f>C1312+C1314</f>
        <v>0</v>
      </c>
    </row>
    <row r="1312" spans="1:3">
      <c r="A1312" s="104" t="s">
        <v>2360</v>
      </c>
      <c r="B1312" s="107" t="s">
        <v>2361</v>
      </c>
      <c r="C1312" s="108">
        <f>SUM(C1313)</f>
        <v>0</v>
      </c>
    </row>
    <row r="1313" spans="1:3">
      <c r="A1313" s="104" t="s">
        <v>2362</v>
      </c>
      <c r="B1313" s="109" t="s">
        <v>2361</v>
      </c>
      <c r="C1313" s="108"/>
    </row>
    <row r="1314" spans="1:3">
      <c r="A1314" s="104" t="s">
        <v>2363</v>
      </c>
      <c r="B1314" s="107" t="s">
        <v>217</v>
      </c>
      <c r="C1314" s="108">
        <f>SUM(C1315)</f>
        <v>0</v>
      </c>
    </row>
    <row r="1315" spans="1:3">
      <c r="A1315" s="104" t="s">
        <v>2364</v>
      </c>
      <c r="B1315" s="109" t="s">
        <v>217</v>
      </c>
      <c r="C1315" s="108"/>
    </row>
    <row r="1316" spans="1:3">
      <c r="A1316" s="104" t="s">
        <v>2365</v>
      </c>
      <c r="B1316" s="115" t="s">
        <v>224</v>
      </c>
      <c r="C1316" s="106">
        <f>C1317</f>
        <v>0</v>
      </c>
    </row>
    <row r="1317" spans="1:3">
      <c r="A1317" s="104" t="s">
        <v>2366</v>
      </c>
      <c r="B1317" s="107" t="s">
        <v>225</v>
      </c>
      <c r="C1317" s="108">
        <f>SUM(C1318:C1321)</f>
        <v>0</v>
      </c>
    </row>
    <row r="1318" spans="1:3">
      <c r="A1318" s="104" t="s">
        <v>2367</v>
      </c>
      <c r="B1318" s="109" t="s">
        <v>226</v>
      </c>
      <c r="C1318" s="108"/>
    </row>
    <row r="1319" spans="1:3">
      <c r="A1319" s="104" t="s">
        <v>2368</v>
      </c>
      <c r="B1319" s="109" t="s">
        <v>2369</v>
      </c>
      <c r="C1319" s="108"/>
    </row>
    <row r="1320" spans="1:3">
      <c r="A1320" s="104" t="s">
        <v>2370</v>
      </c>
      <c r="B1320" s="109" t="s">
        <v>2371</v>
      </c>
      <c r="C1320" s="108"/>
    </row>
    <row r="1321" spans="1:3">
      <c r="A1321" s="104" t="s">
        <v>2372</v>
      </c>
      <c r="B1321" s="109" t="s">
        <v>2373</v>
      </c>
      <c r="C1321" s="108"/>
    </row>
    <row r="1322" spans="1:3">
      <c r="A1322" s="104" t="s">
        <v>2374</v>
      </c>
      <c r="B1322" s="115" t="s">
        <v>2375</v>
      </c>
      <c r="C1322" s="106">
        <f>SUM(C1323)</f>
        <v>0</v>
      </c>
    </row>
    <row r="1323" spans="1:3">
      <c r="A1323" s="104" t="s">
        <v>2376</v>
      </c>
      <c r="B1323" s="107" t="s">
        <v>2377</v>
      </c>
      <c r="C1323" s="117"/>
    </row>
    <row r="1324" spans="1:3">
      <c r="A1324" s="119"/>
      <c r="B1324" s="120"/>
      <c r="C1324" s="120"/>
    </row>
    <row r="1325" spans="1:3">
      <c r="A1325" s="100" t="s">
        <v>2378</v>
      </c>
      <c r="B1325" s="101"/>
      <c r="C1325" s="106">
        <f>SUM(C6,C247,C287,C306,C396,C448,C504,C561,C690,C771,C842,C865,C973,C1025,C1089,C1109,C1139,C1149,C1194,C1215,C1260,C1311,C1310,C1316,C1322)</f>
        <v>250420</v>
      </c>
    </row>
  </sheetData>
  <autoFilter ref="A5:C1323">
    <extLst/>
  </autoFilter>
  <mergeCells count="3">
    <mergeCell ref="A1:C1"/>
    <mergeCell ref="A3:B3"/>
    <mergeCell ref="A1325:B1325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A1" sqref="A1:D1"/>
    </sheetView>
  </sheetViews>
  <sheetFormatPr defaultColWidth="10" defaultRowHeight="13.5" outlineLevelCol="3"/>
  <cols>
    <col min="1" max="1" width="20.625" customWidth="1"/>
    <col min="2" max="2" width="17.5" customWidth="1"/>
    <col min="3" max="3" width="16.2833333333333" customWidth="1"/>
    <col min="4" max="4" width="22.3916666666667" customWidth="1"/>
  </cols>
  <sheetData>
    <row r="1" ht="55.75" customHeight="1" spans="1:4">
      <c r="A1" s="40" t="s">
        <v>2379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f>SUM(D5,D10,D18,D21,D25)</f>
        <v>250419.996536</v>
      </c>
    </row>
    <row r="5" ht="42.7" customHeight="1" spans="1:4">
      <c r="A5" s="49" t="s">
        <v>228</v>
      </c>
      <c r="B5" s="49"/>
      <c r="C5" s="49"/>
      <c r="D5" s="48">
        <f>SUM(D6:D9)</f>
        <v>56788.05</v>
      </c>
    </row>
    <row r="6" ht="42.7" customHeight="1" spans="1:4">
      <c r="A6" s="96" t="s">
        <v>229</v>
      </c>
      <c r="B6" s="96"/>
      <c r="C6" s="96"/>
      <c r="D6" s="48">
        <v>40057.17</v>
      </c>
    </row>
    <row r="7" ht="42.7" customHeight="1" spans="1:4">
      <c r="A7" s="96" t="s">
        <v>230</v>
      </c>
      <c r="B7" s="96"/>
      <c r="C7" s="96"/>
      <c r="D7" s="48">
        <v>7347.36</v>
      </c>
    </row>
    <row r="8" ht="42.7" customHeight="1" spans="1:4">
      <c r="A8" s="96" t="s">
        <v>210</v>
      </c>
      <c r="B8" s="96"/>
      <c r="C8" s="96"/>
      <c r="D8" s="48">
        <v>4383.04</v>
      </c>
    </row>
    <row r="9" ht="42.7" customHeight="1" spans="1:4">
      <c r="A9" s="96" t="s">
        <v>231</v>
      </c>
      <c r="B9" s="96"/>
      <c r="C9" s="96"/>
      <c r="D9" s="48">
        <v>5000.48</v>
      </c>
    </row>
    <row r="10" ht="42.7" customHeight="1" spans="1:4">
      <c r="A10" s="49" t="s">
        <v>232</v>
      </c>
      <c r="B10" s="49"/>
      <c r="C10" s="49"/>
      <c r="D10" s="48">
        <f>SUM(D11:D17)</f>
        <v>12818.014216</v>
      </c>
    </row>
    <row r="11" ht="42.7" customHeight="1" spans="1:4">
      <c r="A11" s="96" t="s">
        <v>233</v>
      </c>
      <c r="B11" s="96"/>
      <c r="C11" s="96"/>
      <c r="D11" s="48">
        <v>9168.36</v>
      </c>
    </row>
    <row r="12" ht="42.7" customHeight="1" spans="1:4">
      <c r="A12" s="96" t="s">
        <v>234</v>
      </c>
      <c r="B12" s="96"/>
      <c r="C12" s="96"/>
      <c r="D12" s="48">
        <v>50</v>
      </c>
    </row>
    <row r="13" ht="42.7" customHeight="1" spans="1:4">
      <c r="A13" s="96" t="s">
        <v>235</v>
      </c>
      <c r="B13" s="96"/>
      <c r="C13" s="96"/>
      <c r="D13" s="48">
        <v>67.8</v>
      </c>
    </row>
    <row r="14" ht="42.7" customHeight="1" spans="1:4">
      <c r="A14" s="96" t="s">
        <v>236</v>
      </c>
      <c r="B14" s="96"/>
      <c r="C14" s="96"/>
      <c r="D14" s="48">
        <v>147</v>
      </c>
    </row>
    <row r="15" ht="42.7" customHeight="1" spans="1:4">
      <c r="A15" s="96" t="s">
        <v>237</v>
      </c>
      <c r="B15" s="96"/>
      <c r="C15" s="96"/>
      <c r="D15" s="48">
        <v>210.804216</v>
      </c>
    </row>
    <row r="16" ht="42.7" customHeight="1" spans="1:4">
      <c r="A16" s="96" t="s">
        <v>238</v>
      </c>
      <c r="B16" s="96"/>
      <c r="C16" s="96"/>
      <c r="D16" s="48">
        <v>202</v>
      </c>
    </row>
    <row r="17" ht="42.7" customHeight="1" spans="1:4">
      <c r="A17" s="96" t="s">
        <v>239</v>
      </c>
      <c r="B17" s="96"/>
      <c r="C17" s="96"/>
      <c r="D17" s="97">
        <v>2972.05</v>
      </c>
    </row>
    <row r="18" ht="42.7" customHeight="1" spans="1:4">
      <c r="A18" s="49" t="s">
        <v>242</v>
      </c>
      <c r="B18" s="49"/>
      <c r="C18" s="49"/>
      <c r="D18" s="48">
        <f>SUM(D19:D20)</f>
        <v>110799.85232</v>
      </c>
    </row>
    <row r="19" ht="42.7" customHeight="1" spans="1:4">
      <c r="A19" s="96" t="s">
        <v>243</v>
      </c>
      <c r="B19" s="96"/>
      <c r="C19" s="96"/>
      <c r="D19" s="48">
        <v>104587.08232</v>
      </c>
    </row>
    <row r="20" ht="42.7" customHeight="1" spans="1:4">
      <c r="A20" s="96" t="s">
        <v>244</v>
      </c>
      <c r="B20" s="96"/>
      <c r="C20" s="96"/>
      <c r="D20" s="48">
        <v>6212.77</v>
      </c>
    </row>
    <row r="21" ht="42.7" customHeight="1" spans="1:4">
      <c r="A21" s="49" t="s">
        <v>250</v>
      </c>
      <c r="B21" s="49"/>
      <c r="C21" s="49"/>
      <c r="D21" s="48">
        <f>SUM(D22:D24)</f>
        <v>37326.08</v>
      </c>
    </row>
    <row r="22" ht="42.7" customHeight="1" spans="1:4">
      <c r="A22" s="96" t="s">
        <v>251</v>
      </c>
      <c r="B22" s="96"/>
      <c r="C22" s="96"/>
      <c r="D22" s="48">
        <v>11167.79</v>
      </c>
    </row>
    <row r="23" ht="42.7" customHeight="1" spans="1:4">
      <c r="A23" s="96" t="s">
        <v>254</v>
      </c>
      <c r="B23" s="96"/>
      <c r="C23" s="96"/>
      <c r="D23" s="48">
        <v>19584.78</v>
      </c>
    </row>
    <row r="24" ht="42.7" customHeight="1" spans="1:4">
      <c r="A24" s="96" t="s">
        <v>255</v>
      </c>
      <c r="B24" s="96"/>
      <c r="C24" s="96"/>
      <c r="D24" s="48">
        <v>6573.51</v>
      </c>
    </row>
    <row r="25" ht="42.7" customHeight="1" spans="1:4">
      <c r="A25" s="49" t="s">
        <v>256</v>
      </c>
      <c r="B25" s="49"/>
      <c r="C25" s="49"/>
      <c r="D25" s="48">
        <f>SUM(D26)</f>
        <v>32688</v>
      </c>
    </row>
    <row r="26" ht="42.7" customHeight="1" spans="1:4">
      <c r="A26" s="96" t="s">
        <v>257</v>
      </c>
      <c r="B26" s="96"/>
      <c r="C26" s="96"/>
      <c r="D26" s="48">
        <v>32688</v>
      </c>
    </row>
    <row r="27" ht="14.3" customHeight="1"/>
    <row r="28" ht="14.3" customHeight="1"/>
    <row r="29" ht="14.3" customHeight="1"/>
    <row r="30" ht="25.6" customHeight="1" spans="3:3">
      <c r="C30" s="51"/>
    </row>
  </sheetData>
  <mergeCells count="25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workbookViewId="0">
      <selection activeCell="A1" sqref="A1:B1"/>
    </sheetView>
  </sheetViews>
  <sheetFormatPr defaultColWidth="10" defaultRowHeight="13.5" outlineLevelCol="1"/>
  <cols>
    <col min="1" max="1" width="65.125" customWidth="1"/>
    <col min="2" max="2" width="32.5" customWidth="1"/>
    <col min="3" max="4" width="9.76666666666667" customWidth="1"/>
  </cols>
  <sheetData>
    <row r="1" ht="32.4" customHeight="1" spans="1:2">
      <c r="A1" s="40" t="s">
        <v>2380</v>
      </c>
      <c r="B1" s="40"/>
    </row>
    <row r="2" ht="14.3" customHeight="1" spans="1:2">
      <c r="A2" s="52"/>
      <c r="B2" s="95" t="s">
        <v>1</v>
      </c>
    </row>
    <row r="3" ht="23.35" customHeight="1" spans="1:2">
      <c r="A3" s="46" t="s">
        <v>2</v>
      </c>
      <c r="B3" s="46" t="s">
        <v>3</v>
      </c>
    </row>
    <row r="4" ht="29" customHeight="1" spans="1:2">
      <c r="A4" s="49" t="s">
        <v>2381</v>
      </c>
      <c r="B4" s="53">
        <v>289543.87</v>
      </c>
    </row>
    <row r="5" ht="29" customHeight="1" spans="1:2">
      <c r="A5" s="49" t="s">
        <v>2382</v>
      </c>
      <c r="B5" s="53">
        <v>11635</v>
      </c>
    </row>
    <row r="6" ht="29" customHeight="1" spans="1:2">
      <c r="A6" s="50" t="s">
        <v>2383</v>
      </c>
      <c r="B6" s="53">
        <v>1031</v>
      </c>
    </row>
    <row r="7" ht="29" customHeight="1" spans="1:2">
      <c r="A7" s="50" t="s">
        <v>2384</v>
      </c>
      <c r="B7" s="53">
        <v>2475</v>
      </c>
    </row>
    <row r="8" ht="29" customHeight="1" spans="1:2">
      <c r="A8" s="50" t="s">
        <v>2385</v>
      </c>
      <c r="B8" s="53">
        <v>7599</v>
      </c>
    </row>
    <row r="9" ht="29" customHeight="1" spans="1:2">
      <c r="A9" s="50" t="s">
        <v>2386</v>
      </c>
      <c r="B9" s="53">
        <v>12</v>
      </c>
    </row>
    <row r="10" ht="29" customHeight="1" spans="1:2">
      <c r="A10" s="50" t="s">
        <v>2387</v>
      </c>
      <c r="B10" s="53">
        <v>503</v>
      </c>
    </row>
    <row r="11" ht="29" customHeight="1" spans="1:2">
      <c r="A11" s="50" t="s">
        <v>2388</v>
      </c>
      <c r="B11" s="53">
        <v>15</v>
      </c>
    </row>
    <row r="12" ht="29" customHeight="1" spans="1:2">
      <c r="A12" s="49" t="s">
        <v>2389</v>
      </c>
      <c r="B12" s="53">
        <v>276775.07</v>
      </c>
    </row>
    <row r="13" ht="29" customHeight="1" spans="1:2">
      <c r="A13" s="50" t="s">
        <v>2390</v>
      </c>
      <c r="B13" s="53"/>
    </row>
    <row r="14" ht="29" customHeight="1" spans="1:2">
      <c r="A14" s="50" t="s">
        <v>2391</v>
      </c>
      <c r="B14" s="53">
        <v>98068</v>
      </c>
    </row>
    <row r="15" ht="29" customHeight="1" spans="1:2">
      <c r="A15" s="50" t="s">
        <v>2392</v>
      </c>
      <c r="B15" s="53">
        <v>10131</v>
      </c>
    </row>
    <row r="16" ht="29" customHeight="1" spans="1:2">
      <c r="A16" s="50" t="s">
        <v>2393</v>
      </c>
      <c r="B16" s="53">
        <v>118.5</v>
      </c>
    </row>
    <row r="17" ht="29" customHeight="1" spans="1:2">
      <c r="A17" s="50" t="s">
        <v>2394</v>
      </c>
      <c r="B17" s="53"/>
    </row>
    <row r="18" ht="29" customHeight="1" spans="1:2">
      <c r="A18" s="50" t="s">
        <v>2395</v>
      </c>
      <c r="B18" s="53"/>
    </row>
    <row r="19" ht="29" customHeight="1" spans="1:2">
      <c r="A19" s="50" t="s">
        <v>2396</v>
      </c>
      <c r="B19" s="53">
        <v>10673</v>
      </c>
    </row>
    <row r="20" ht="29" customHeight="1" spans="1:2">
      <c r="A20" s="50" t="s">
        <v>2397</v>
      </c>
      <c r="B20" s="53"/>
    </row>
    <row r="21" ht="29" customHeight="1" spans="1:2">
      <c r="A21" s="50" t="s">
        <v>2398</v>
      </c>
      <c r="B21" s="53">
        <v>45561.38</v>
      </c>
    </row>
    <row r="22" ht="29" customHeight="1" spans="1:2">
      <c r="A22" s="50" t="s">
        <v>2399</v>
      </c>
      <c r="B22" s="53">
        <v>243</v>
      </c>
    </row>
    <row r="23" ht="29" customHeight="1" spans="1:2">
      <c r="A23" s="50" t="s">
        <v>2400</v>
      </c>
      <c r="B23" s="53"/>
    </row>
    <row r="24" ht="29" customHeight="1" spans="1:2">
      <c r="A24" s="50" t="s">
        <v>2401</v>
      </c>
      <c r="B24" s="53"/>
    </row>
    <row r="25" ht="29" customHeight="1" spans="1:2">
      <c r="A25" s="50" t="s">
        <v>2402</v>
      </c>
      <c r="B25" s="53">
        <v>3484</v>
      </c>
    </row>
    <row r="26" ht="29" customHeight="1" spans="1:2">
      <c r="A26" s="50" t="s">
        <v>2403</v>
      </c>
      <c r="B26" s="53"/>
    </row>
    <row r="27" ht="29" customHeight="1" spans="1:2">
      <c r="A27" s="50" t="s">
        <v>2404</v>
      </c>
      <c r="B27" s="53"/>
    </row>
    <row r="28" ht="29" customHeight="1" spans="1:2">
      <c r="A28" s="50" t="s">
        <v>2405</v>
      </c>
      <c r="B28" s="53"/>
    </row>
    <row r="29" ht="29" customHeight="1" spans="1:2">
      <c r="A29" s="50" t="s">
        <v>2406</v>
      </c>
      <c r="B29" s="53"/>
    </row>
    <row r="30" ht="29" customHeight="1" spans="1:2">
      <c r="A30" s="50" t="s">
        <v>2407</v>
      </c>
      <c r="B30" s="53">
        <v>7233</v>
      </c>
    </row>
    <row r="31" ht="29" customHeight="1" spans="1:2">
      <c r="A31" s="50" t="s">
        <v>2408</v>
      </c>
      <c r="B31" s="53"/>
    </row>
    <row r="32" ht="29" customHeight="1" spans="1:2">
      <c r="A32" s="50" t="s">
        <v>2409</v>
      </c>
      <c r="B32" s="53">
        <v>30.43</v>
      </c>
    </row>
    <row r="33" ht="29" customHeight="1" spans="1:2">
      <c r="A33" s="50" t="s">
        <v>2410</v>
      </c>
      <c r="B33" s="53">
        <v>39696</v>
      </c>
    </row>
    <row r="34" ht="29" customHeight="1" spans="1:2">
      <c r="A34" s="50" t="s">
        <v>2411</v>
      </c>
      <c r="B34" s="53">
        <v>7191.95</v>
      </c>
    </row>
    <row r="35" ht="29" customHeight="1" spans="1:2">
      <c r="A35" s="50" t="s">
        <v>2412</v>
      </c>
      <c r="B35" s="53">
        <v>113.19</v>
      </c>
    </row>
    <row r="36" ht="29" customHeight="1" spans="1:2">
      <c r="A36" s="50" t="s">
        <v>2413</v>
      </c>
      <c r="B36" s="53"/>
    </row>
    <row r="37" ht="29" customHeight="1" spans="1:2">
      <c r="A37" s="50" t="s">
        <v>2414</v>
      </c>
      <c r="B37" s="53">
        <v>45637.28</v>
      </c>
    </row>
    <row r="38" ht="29" customHeight="1" spans="1:2">
      <c r="A38" s="50" t="s">
        <v>2415</v>
      </c>
      <c r="B38" s="53">
        <v>27.86</v>
      </c>
    </row>
    <row r="39" ht="29" customHeight="1" spans="1:2">
      <c r="A39" s="50" t="s">
        <v>2416</v>
      </c>
      <c r="B39" s="53"/>
    </row>
    <row r="40" ht="29" customHeight="1" spans="1:2">
      <c r="A40" s="50" t="s">
        <v>2417</v>
      </c>
      <c r="B40" s="53"/>
    </row>
    <row r="41" ht="29" customHeight="1" spans="1:2">
      <c r="A41" s="50" t="s">
        <v>2418</v>
      </c>
      <c r="B41" s="53"/>
    </row>
    <row r="42" ht="29" customHeight="1" spans="1:2">
      <c r="A42" s="50" t="s">
        <v>2419</v>
      </c>
      <c r="B42" s="53"/>
    </row>
    <row r="43" ht="29" customHeight="1" spans="1:2">
      <c r="A43" s="50" t="s">
        <v>2420</v>
      </c>
      <c r="B43" s="53">
        <v>7966.48</v>
      </c>
    </row>
    <row r="44" ht="29" customHeight="1" spans="1:2">
      <c r="A44" s="50" t="s">
        <v>2421</v>
      </c>
      <c r="B44" s="53"/>
    </row>
    <row r="45" ht="29" customHeight="1" spans="1:2">
      <c r="A45" s="50" t="s">
        <v>2422</v>
      </c>
      <c r="B45" s="53"/>
    </row>
    <row r="46" ht="29" customHeight="1" spans="1:2">
      <c r="A46" s="50" t="s">
        <v>2423</v>
      </c>
      <c r="B46" s="53"/>
    </row>
    <row r="47" ht="29" customHeight="1" spans="1:2">
      <c r="A47" s="50" t="s">
        <v>2424</v>
      </c>
      <c r="B47" s="53">
        <v>600</v>
      </c>
    </row>
    <row r="48" ht="29" customHeight="1" spans="1:2">
      <c r="A48" s="49" t="s">
        <v>2425</v>
      </c>
      <c r="B48" s="53">
        <v>1133.8</v>
      </c>
    </row>
    <row r="49" ht="29" customHeight="1" spans="1:2">
      <c r="A49" s="50" t="s">
        <v>2426</v>
      </c>
      <c r="B49" s="53"/>
    </row>
    <row r="50" ht="29" customHeight="1" spans="1:2">
      <c r="A50" s="50" t="s">
        <v>2427</v>
      </c>
      <c r="B50" s="53"/>
    </row>
    <row r="51" ht="29" customHeight="1" spans="1:2">
      <c r="A51" s="50" t="s">
        <v>2428</v>
      </c>
      <c r="B51" s="53"/>
    </row>
    <row r="52" ht="29" customHeight="1" spans="1:2">
      <c r="A52" s="50" t="s">
        <v>2429</v>
      </c>
      <c r="B52" s="53"/>
    </row>
    <row r="53" ht="29" customHeight="1" spans="1:2">
      <c r="A53" s="50" t="s">
        <v>2430</v>
      </c>
      <c r="B53" s="53"/>
    </row>
    <row r="54" ht="29" customHeight="1" spans="1:2">
      <c r="A54" s="50" t="s">
        <v>2431</v>
      </c>
      <c r="B54" s="53"/>
    </row>
    <row r="55" ht="29" customHeight="1" spans="1:2">
      <c r="A55" s="50" t="s">
        <v>2432</v>
      </c>
      <c r="B55" s="53"/>
    </row>
    <row r="56" ht="29" customHeight="1" spans="1:2">
      <c r="A56" s="50" t="s">
        <v>2433</v>
      </c>
      <c r="B56" s="53"/>
    </row>
    <row r="57" ht="29" customHeight="1" spans="1:2">
      <c r="A57" s="50" t="s">
        <v>2434</v>
      </c>
      <c r="B57" s="53">
        <v>56.8</v>
      </c>
    </row>
    <row r="58" ht="29" customHeight="1" spans="1:2">
      <c r="A58" s="50" t="s">
        <v>2435</v>
      </c>
      <c r="B58" s="53"/>
    </row>
    <row r="59" ht="29" customHeight="1" spans="1:2">
      <c r="A59" s="50" t="s">
        <v>2436</v>
      </c>
      <c r="B59" s="53"/>
    </row>
    <row r="60" ht="29" customHeight="1" spans="1:2">
      <c r="A60" s="50" t="s">
        <v>2437</v>
      </c>
      <c r="B60" s="53">
        <v>1077</v>
      </c>
    </row>
    <row r="61" ht="29" customHeight="1" spans="1:2">
      <c r="A61" s="50" t="s">
        <v>2438</v>
      </c>
      <c r="B61" s="53"/>
    </row>
    <row r="62" ht="29" customHeight="1" spans="1:2">
      <c r="A62" s="50" t="s">
        <v>2439</v>
      </c>
      <c r="B62" s="53"/>
    </row>
    <row r="63" ht="29" customHeight="1" spans="1:2">
      <c r="A63" s="50" t="s">
        <v>2440</v>
      </c>
      <c r="B63" s="53"/>
    </row>
    <row r="64" ht="29" customHeight="1" spans="1:2">
      <c r="A64" s="50" t="s">
        <v>2441</v>
      </c>
      <c r="B64" s="53"/>
    </row>
    <row r="65" ht="29" customHeight="1" spans="1:2">
      <c r="A65" s="50" t="s">
        <v>2442</v>
      </c>
      <c r="B65" s="53"/>
    </row>
    <row r="66" ht="29" customHeight="1" spans="1:2">
      <c r="A66" s="50" t="s">
        <v>2443</v>
      </c>
      <c r="B66" s="53"/>
    </row>
    <row r="67" ht="29" customHeight="1" spans="1:2">
      <c r="A67" s="50" t="s">
        <v>2444</v>
      </c>
      <c r="B67" s="53"/>
    </row>
    <row r="68" ht="29" customHeight="1" spans="1:2">
      <c r="A68" s="50" t="s">
        <v>2445</v>
      </c>
      <c r="B68" s="53"/>
    </row>
    <row r="69" ht="29" customHeight="1" spans="1:2">
      <c r="A69" s="50" t="s">
        <v>2446</v>
      </c>
      <c r="B69" s="53"/>
    </row>
    <row r="70" ht="29" customHeight="1" spans="1:2">
      <c r="A70" s="49" t="s">
        <v>2447</v>
      </c>
      <c r="B70" s="53">
        <v>6028</v>
      </c>
    </row>
  </sheetData>
  <mergeCells count="1">
    <mergeCell ref="A1:B1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workbookViewId="0">
      <selection activeCell="A1" sqref="A1:D1"/>
    </sheetView>
  </sheetViews>
  <sheetFormatPr defaultColWidth="18" defaultRowHeight="14.25" outlineLevelCol="3"/>
  <cols>
    <col min="1" max="1" width="27.75" style="75" customWidth="1"/>
    <col min="2" max="2" width="20.375" style="76" customWidth="1"/>
    <col min="3" max="4" width="18" style="76" customWidth="1"/>
    <col min="5" max="16381" width="18" style="77"/>
  </cols>
  <sheetData>
    <row r="1" s="72" customFormat="1" ht="25.5" spans="1:4">
      <c r="A1" s="40" t="s">
        <v>2448</v>
      </c>
      <c r="B1" s="40"/>
      <c r="C1" s="40"/>
      <c r="D1" s="40"/>
    </row>
    <row r="2" s="72" customFormat="1" ht="22.5" spans="1:4">
      <c r="A2" s="78"/>
      <c r="B2" s="78"/>
      <c r="C2" s="78"/>
      <c r="D2" s="78"/>
    </row>
    <row r="3" s="73" customFormat="1" ht="19.5" customHeight="1" spans="1:4">
      <c r="A3" s="79"/>
      <c r="D3" s="80" t="s">
        <v>1</v>
      </c>
    </row>
    <row r="4" s="73" customFormat="1" ht="30.95" customHeight="1" spans="1:4">
      <c r="A4" s="81" t="s">
        <v>2449</v>
      </c>
      <c r="B4" s="82"/>
      <c r="C4" s="83" t="s">
        <v>2450</v>
      </c>
      <c r="D4" s="84" t="s">
        <v>2451</v>
      </c>
    </row>
    <row r="5" s="73" customFormat="1" ht="38.25" customHeight="1" spans="1:4">
      <c r="A5" s="85"/>
      <c r="B5" s="86"/>
      <c r="C5" s="83"/>
      <c r="D5" s="84"/>
    </row>
    <row r="6" s="73" customFormat="1" ht="19.5" customHeight="1" spans="1:4">
      <c r="A6" s="87" t="s">
        <v>2452</v>
      </c>
      <c r="B6" s="88"/>
      <c r="C6" s="89">
        <v>0</v>
      </c>
      <c r="D6" s="89">
        <v>0</v>
      </c>
    </row>
    <row r="7" s="73" customFormat="1" ht="19.5" customHeight="1" spans="1:4">
      <c r="A7" s="90" t="s">
        <v>2453</v>
      </c>
      <c r="B7" s="91" t="s">
        <v>2454</v>
      </c>
      <c r="C7" s="92">
        <f>SUM(C8:C9)</f>
        <v>202</v>
      </c>
      <c r="D7" s="92">
        <f>SUM(D8:D9)</f>
        <v>202</v>
      </c>
    </row>
    <row r="8" s="73" customFormat="1" ht="19.5" customHeight="1" spans="1:4">
      <c r="A8" s="90"/>
      <c r="B8" s="91" t="s">
        <v>2455</v>
      </c>
      <c r="C8" s="92">
        <v>0</v>
      </c>
      <c r="D8" s="92">
        <v>0</v>
      </c>
    </row>
    <row r="9" s="73" customFormat="1" ht="19.5" customHeight="1" spans="1:4">
      <c r="A9" s="90"/>
      <c r="B9" s="91" t="s">
        <v>2456</v>
      </c>
      <c r="C9" s="89">
        <v>202</v>
      </c>
      <c r="D9" s="89">
        <v>202</v>
      </c>
    </row>
    <row r="10" s="73" customFormat="1" ht="19.5" customHeight="1" spans="1:4">
      <c r="A10" s="87" t="s">
        <v>237</v>
      </c>
      <c r="B10" s="88"/>
      <c r="C10" s="92">
        <v>211</v>
      </c>
      <c r="D10" s="92">
        <v>211</v>
      </c>
    </row>
    <row r="11" s="74" customFormat="1" ht="19.5" customHeight="1" spans="1:4">
      <c r="A11" s="93" t="s">
        <v>2457</v>
      </c>
      <c r="B11" s="94"/>
      <c r="C11" s="92">
        <f>SUM(C6:C7,C10)</f>
        <v>413</v>
      </c>
      <c r="D11" s="92">
        <f>SUM(D6:D7,D10)</f>
        <v>413</v>
      </c>
    </row>
  </sheetData>
  <mergeCells count="8">
    <mergeCell ref="A1:D1"/>
    <mergeCell ref="A6:B6"/>
    <mergeCell ref="A10:B10"/>
    <mergeCell ref="A11:B11"/>
    <mergeCell ref="A7:A9"/>
    <mergeCell ref="C4:C5"/>
    <mergeCell ref="D4:D5"/>
    <mergeCell ref="A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4" sqref="B4"/>
    </sheetView>
  </sheetViews>
  <sheetFormatPr defaultColWidth="10" defaultRowHeight="13.5" outlineLevelCol="1"/>
  <cols>
    <col min="1" max="1" width="43.625" customWidth="1"/>
    <col min="2" max="2" width="36.25" customWidth="1"/>
  </cols>
  <sheetData>
    <row r="1" ht="45.2" customHeight="1" spans="1:2">
      <c r="A1" s="40" t="s">
        <v>2458</v>
      </c>
      <c r="B1" s="40"/>
    </row>
    <row r="2" ht="22.75" customHeight="1" spans="2:2">
      <c r="B2" s="45" t="s">
        <v>1</v>
      </c>
    </row>
    <row r="3" ht="42.7" customHeight="1" spans="1:2">
      <c r="A3" s="46" t="s">
        <v>2</v>
      </c>
      <c r="B3" s="46" t="s">
        <v>3</v>
      </c>
    </row>
    <row r="4" ht="42.7" customHeight="1" spans="1:2">
      <c r="A4" s="66" t="s">
        <v>4</v>
      </c>
      <c r="B4" s="67">
        <v>2000</v>
      </c>
    </row>
    <row r="5" ht="26" customHeight="1" spans="1:2">
      <c r="A5" s="68" t="s">
        <v>2459</v>
      </c>
      <c r="B5" s="69"/>
    </row>
    <row r="6" ht="26" customHeight="1" spans="1:2">
      <c r="A6" s="68" t="s">
        <v>2460</v>
      </c>
      <c r="B6" s="69"/>
    </row>
    <row r="7" ht="26" customHeight="1" spans="1:2">
      <c r="A7" s="68" t="s">
        <v>2461</v>
      </c>
      <c r="B7" s="69"/>
    </row>
    <row r="8" ht="26" customHeight="1" spans="1:2">
      <c r="A8" s="68" t="s">
        <v>2462</v>
      </c>
      <c r="B8" s="69"/>
    </row>
    <row r="9" ht="26" customHeight="1" spans="1:2">
      <c r="A9" s="68" t="s">
        <v>2463</v>
      </c>
      <c r="B9" s="70"/>
    </row>
    <row r="10" ht="26" customHeight="1" spans="1:2">
      <c r="A10" s="68" t="s">
        <v>2464</v>
      </c>
      <c r="B10" s="70">
        <v>2000</v>
      </c>
    </row>
    <row r="11" ht="26" customHeight="1" spans="1:2">
      <c r="A11" s="71" t="s">
        <v>2465</v>
      </c>
      <c r="B11" s="70">
        <v>2000</v>
      </c>
    </row>
    <row r="12" ht="26" customHeight="1" spans="1:2">
      <c r="A12" s="71" t="s">
        <v>2466</v>
      </c>
      <c r="B12" s="70"/>
    </row>
    <row r="13" ht="26" customHeight="1" spans="1:2">
      <c r="A13" s="71" t="s">
        <v>2467</v>
      </c>
      <c r="B13" s="70"/>
    </row>
    <row r="14" ht="26" customHeight="1" spans="1:2">
      <c r="A14" s="71" t="s">
        <v>2468</v>
      </c>
      <c r="B14" s="70"/>
    </row>
    <row r="15" ht="26" customHeight="1" spans="1:2">
      <c r="A15" s="71" t="s">
        <v>2469</v>
      </c>
      <c r="B15" s="70"/>
    </row>
    <row r="16" ht="26" customHeight="1" spans="1:2">
      <c r="A16" s="68" t="s">
        <v>2470</v>
      </c>
      <c r="B16" s="70"/>
    </row>
    <row r="17" ht="26" customHeight="1" spans="1:2">
      <c r="A17" s="68" t="s">
        <v>2471</v>
      </c>
      <c r="B17" s="70"/>
    </row>
    <row r="18" ht="26" customHeight="1" spans="1:2">
      <c r="A18" s="71" t="s">
        <v>2472</v>
      </c>
      <c r="B18" s="70"/>
    </row>
    <row r="19" ht="26" customHeight="1" spans="1:2">
      <c r="A19" s="71" t="s">
        <v>2473</v>
      </c>
      <c r="B19" s="70"/>
    </row>
    <row r="20" ht="26" customHeight="1" spans="1:2">
      <c r="A20" s="68" t="s">
        <v>2474</v>
      </c>
      <c r="B20" s="70"/>
    </row>
    <row r="21" ht="26" customHeight="1" spans="1:2">
      <c r="A21" s="68" t="s">
        <v>2475</v>
      </c>
      <c r="B21" s="70"/>
    </row>
    <row r="22" ht="26" customHeight="1" spans="1:2">
      <c r="A22" s="68" t="s">
        <v>2476</v>
      </c>
      <c r="B22" s="70"/>
    </row>
    <row r="23" ht="26" customHeight="1" spans="1:2">
      <c r="A23" s="68" t="s">
        <v>2477</v>
      </c>
      <c r="B23" s="70"/>
    </row>
    <row r="24" ht="26" customHeight="1" spans="1:2">
      <c r="A24" s="68" t="s">
        <v>2478</v>
      </c>
      <c r="B24" s="70"/>
    </row>
    <row r="25" ht="26" customHeight="1" spans="1:2">
      <c r="A25" s="68" t="s">
        <v>2479</v>
      </c>
      <c r="B25" s="70"/>
    </row>
    <row r="26" ht="26" customHeight="1" spans="1:2">
      <c r="A26" s="71" t="s">
        <v>2480</v>
      </c>
      <c r="B26" s="70"/>
    </row>
    <row r="27" ht="26" customHeight="1" spans="1:2">
      <c r="A27" s="71" t="s">
        <v>2481</v>
      </c>
      <c r="B27" s="70"/>
    </row>
    <row r="28" ht="26" customHeight="1" spans="1:2">
      <c r="A28" s="71" t="s">
        <v>2482</v>
      </c>
      <c r="B28" s="70"/>
    </row>
    <row r="29" ht="26" customHeight="1" spans="1:2">
      <c r="A29" s="71" t="s">
        <v>2483</v>
      </c>
      <c r="B29" s="70"/>
    </row>
    <row r="30" ht="26" customHeight="1" spans="1:2">
      <c r="A30" s="71" t="s">
        <v>2484</v>
      </c>
      <c r="B30" s="70"/>
    </row>
    <row r="31" ht="26" customHeight="1" spans="1:2">
      <c r="A31" s="68" t="s">
        <v>2485</v>
      </c>
      <c r="B31" s="70"/>
    </row>
    <row r="32" ht="26" customHeight="1" spans="1:2">
      <c r="A32" s="71" t="s">
        <v>2486</v>
      </c>
      <c r="B32" s="70"/>
    </row>
    <row r="33" spans="1:1">
      <c r="A33" s="58"/>
    </row>
  </sheetData>
  <mergeCells count="1">
    <mergeCell ref="A1:B1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7" workbookViewId="0">
      <selection activeCell="A1" sqref="A1:D1"/>
    </sheetView>
  </sheetViews>
  <sheetFormatPr defaultColWidth="10" defaultRowHeight="13.5" outlineLevelCol="3"/>
  <cols>
    <col min="1" max="1" width="19.8166666666667" customWidth="1"/>
    <col min="2" max="2" width="17.5" customWidth="1"/>
    <col min="3" max="3" width="27.1416666666667" customWidth="1"/>
    <col min="4" max="4" width="25.1083333333333" customWidth="1"/>
  </cols>
  <sheetData>
    <row r="1" ht="45.2" customHeight="1" spans="1:4">
      <c r="A1" s="40" t="s">
        <v>2487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2663.72</v>
      </c>
    </row>
    <row r="5" ht="42.7" customHeight="1" spans="1:4">
      <c r="A5" s="49" t="s">
        <v>90</v>
      </c>
      <c r="B5" s="49"/>
      <c r="C5" s="49"/>
      <c r="D5" s="48">
        <v>6.73</v>
      </c>
    </row>
    <row r="6" ht="42.7" customHeight="1" spans="1:4">
      <c r="A6" s="49" t="s">
        <v>2488</v>
      </c>
      <c r="B6" s="49"/>
      <c r="C6" s="49"/>
      <c r="D6" s="48">
        <v>6.73</v>
      </c>
    </row>
    <row r="7" ht="42.7" customHeight="1" spans="1:4">
      <c r="A7" s="50" t="s">
        <v>2489</v>
      </c>
      <c r="B7" s="50"/>
      <c r="C7" s="50"/>
      <c r="D7" s="48">
        <v>6.73</v>
      </c>
    </row>
    <row r="8" ht="42.7" customHeight="1" spans="1:4">
      <c r="A8" s="49" t="s">
        <v>171</v>
      </c>
      <c r="B8" s="49"/>
      <c r="C8" s="49"/>
      <c r="D8" s="48">
        <v>426</v>
      </c>
    </row>
    <row r="9" ht="42.7" customHeight="1" spans="1:4">
      <c r="A9" s="49" t="s">
        <v>2490</v>
      </c>
      <c r="B9" s="49"/>
      <c r="C9" s="49"/>
      <c r="D9" s="48">
        <v>426</v>
      </c>
    </row>
    <row r="10" ht="42.7" customHeight="1" spans="1:4">
      <c r="A10" s="50" t="s">
        <v>2491</v>
      </c>
      <c r="B10" s="50"/>
      <c r="C10" s="50"/>
      <c r="D10" s="48">
        <v>76</v>
      </c>
    </row>
    <row r="11" ht="42.7" customHeight="1" spans="1:4">
      <c r="A11" s="50" t="s">
        <v>2492</v>
      </c>
      <c r="B11" s="50"/>
      <c r="C11" s="50"/>
      <c r="D11" s="48">
        <v>350</v>
      </c>
    </row>
    <row r="12" ht="42.7" customHeight="1" spans="1:4">
      <c r="A12" s="49" t="s">
        <v>217</v>
      </c>
      <c r="B12" s="49"/>
      <c r="C12" s="49"/>
      <c r="D12" s="48">
        <v>656.99</v>
      </c>
    </row>
    <row r="13" ht="42.7" customHeight="1" spans="1:4">
      <c r="A13" s="49" t="s">
        <v>2493</v>
      </c>
      <c r="B13" s="49"/>
      <c r="C13" s="49"/>
      <c r="D13" s="48">
        <v>656.99</v>
      </c>
    </row>
    <row r="14" ht="42.7" customHeight="1" spans="1:4">
      <c r="A14" s="50" t="s">
        <v>2494</v>
      </c>
      <c r="B14" s="50"/>
      <c r="C14" s="50"/>
      <c r="D14" s="48">
        <v>23.99</v>
      </c>
    </row>
    <row r="15" ht="42.7" customHeight="1" spans="1:4">
      <c r="A15" s="50" t="s">
        <v>2495</v>
      </c>
      <c r="B15" s="50"/>
      <c r="C15" s="50"/>
      <c r="D15" s="48">
        <v>633</v>
      </c>
    </row>
    <row r="16" ht="42.7" customHeight="1" spans="1:4">
      <c r="A16" s="49" t="s">
        <v>224</v>
      </c>
      <c r="B16" s="49"/>
      <c r="C16" s="49"/>
      <c r="D16" s="48">
        <v>1574</v>
      </c>
    </row>
    <row r="17" ht="42.7" customHeight="1" spans="1:4">
      <c r="A17" s="49" t="s">
        <v>2496</v>
      </c>
      <c r="B17" s="49"/>
      <c r="C17" s="49"/>
      <c r="D17" s="48">
        <v>1574</v>
      </c>
    </row>
    <row r="18" ht="42.7" customHeight="1" spans="1:4">
      <c r="A18" s="50" t="s">
        <v>2497</v>
      </c>
      <c r="B18" s="50"/>
      <c r="C18" s="50"/>
      <c r="D18" s="48">
        <v>1574</v>
      </c>
    </row>
    <row r="19" ht="14.3" customHeight="1" spans="1:1">
      <c r="A19" s="51"/>
    </row>
  </sheetData>
  <mergeCells count="17">
    <mergeCell ref="A1:D1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workbookViewId="0">
      <pane ySplit="3" topLeftCell="A4" activePane="bottomLeft" state="frozen"/>
      <selection/>
      <selection pane="bottomLeft" activeCell="A1" sqref="A1:B1"/>
    </sheetView>
  </sheetViews>
  <sheetFormatPr defaultColWidth="9" defaultRowHeight="13.5" outlineLevelCol="1"/>
  <cols>
    <col min="1" max="1" width="47.875" style="58" customWidth="1"/>
    <col min="2" max="2" width="12.5" style="58" customWidth="1"/>
    <col min="3" max="16374" width="9" style="58"/>
  </cols>
  <sheetData>
    <row r="1" ht="25.5" spans="1:2">
      <c r="A1" s="40" t="s">
        <v>2498</v>
      </c>
      <c r="B1" s="40"/>
    </row>
    <row r="2" s="54" customFormat="1" ht="20.25" spans="1:2">
      <c r="A2" s="58"/>
      <c r="B2" s="58" t="s">
        <v>1</v>
      </c>
    </row>
    <row r="3" s="55" customFormat="1" ht="19.5" customHeight="1" spans="1:2">
      <c r="A3" s="59" t="s">
        <v>2</v>
      </c>
      <c r="B3" s="60" t="s">
        <v>3</v>
      </c>
    </row>
    <row r="4" s="56" customFormat="1" ht="19.5" customHeight="1" spans="1:2">
      <c r="A4" s="59" t="s">
        <v>2457</v>
      </c>
      <c r="B4" s="60">
        <f>B5+B33</f>
        <v>2000</v>
      </c>
    </row>
    <row r="5" ht="17.1" customHeight="1" spans="1:2">
      <c r="A5" s="61" t="s">
        <v>2499</v>
      </c>
      <c r="B5" s="62">
        <f>B6+B22+B26+B27</f>
        <v>426</v>
      </c>
    </row>
    <row r="6" ht="17.1" customHeight="1" spans="1:2">
      <c r="A6" s="63" t="s">
        <v>2500</v>
      </c>
      <c r="B6" s="64">
        <f>SUM(B7:B21)</f>
        <v>426</v>
      </c>
    </row>
    <row r="7" ht="17.1" customHeight="1" spans="1:2">
      <c r="A7" s="65" t="s">
        <v>2501</v>
      </c>
      <c r="B7" s="64"/>
    </row>
    <row r="8" ht="17.1" customHeight="1" spans="1:2">
      <c r="A8" s="65" t="s">
        <v>2502</v>
      </c>
      <c r="B8" s="64"/>
    </row>
    <row r="9" ht="17.1" customHeight="1" spans="1:2">
      <c r="A9" s="65" t="s">
        <v>2503</v>
      </c>
      <c r="B9" s="64"/>
    </row>
    <row r="10" s="57" customFormat="1" ht="17.1" customHeight="1" spans="1:2">
      <c r="A10" s="65" t="s">
        <v>2504</v>
      </c>
      <c r="B10" s="64"/>
    </row>
    <row r="11" ht="17.1" customHeight="1" spans="1:2">
      <c r="A11" s="65" t="s">
        <v>2505</v>
      </c>
      <c r="B11" s="64"/>
    </row>
    <row r="12" ht="17.1" customHeight="1" spans="1:2">
      <c r="A12" s="65" t="s">
        <v>2506</v>
      </c>
      <c r="B12" s="64">
        <v>76</v>
      </c>
    </row>
    <row r="13" ht="17.1" customHeight="1" spans="1:2">
      <c r="A13" s="65" t="s">
        <v>2507</v>
      </c>
      <c r="B13" s="64"/>
    </row>
    <row r="14" ht="17.1" customHeight="1" spans="1:2">
      <c r="A14" s="65" t="s">
        <v>2508</v>
      </c>
      <c r="B14" s="64"/>
    </row>
    <row r="15" ht="17.1" customHeight="1" spans="1:2">
      <c r="A15" s="65" t="s">
        <v>2509</v>
      </c>
      <c r="B15" s="64"/>
    </row>
    <row r="16" ht="17.1" customHeight="1" spans="1:2">
      <c r="A16" s="65" t="s">
        <v>2510</v>
      </c>
      <c r="B16" s="64"/>
    </row>
    <row r="17" ht="17.1" customHeight="1" spans="1:2">
      <c r="A17" s="65" t="s">
        <v>2511</v>
      </c>
      <c r="B17" s="64"/>
    </row>
    <row r="18" ht="17.1" customHeight="1" spans="1:2">
      <c r="A18" s="65" t="s">
        <v>2512</v>
      </c>
      <c r="B18" s="64"/>
    </row>
    <row r="19" ht="17.1" customHeight="1" spans="1:2">
      <c r="A19" s="65" t="s">
        <v>2513</v>
      </c>
      <c r="B19" s="64"/>
    </row>
    <row r="20" ht="17.1" customHeight="1" spans="1:2">
      <c r="A20" s="65" t="s">
        <v>2514</v>
      </c>
      <c r="B20" s="64">
        <v>350</v>
      </c>
    </row>
    <row r="21" ht="17.1" customHeight="1" spans="1:2">
      <c r="A21" s="65" t="s">
        <v>2515</v>
      </c>
      <c r="B21" s="64"/>
    </row>
    <row r="22" ht="17.1" customHeight="1" spans="1:2">
      <c r="A22" s="63" t="s">
        <v>2516</v>
      </c>
      <c r="B22" s="64">
        <f>SUM(B23:B25)</f>
        <v>0</v>
      </c>
    </row>
    <row r="23" ht="17.1" customHeight="1" spans="1:2">
      <c r="A23" s="65" t="s">
        <v>2501</v>
      </c>
      <c r="B23" s="64"/>
    </row>
    <row r="24" ht="17.1" customHeight="1" spans="1:2">
      <c r="A24" s="65" t="s">
        <v>2502</v>
      </c>
      <c r="B24" s="64"/>
    </row>
    <row r="25" ht="17.1" customHeight="1" spans="1:2">
      <c r="A25" s="65" t="s">
        <v>2517</v>
      </c>
      <c r="B25" s="64"/>
    </row>
    <row r="26" ht="17.1" customHeight="1" spans="1:2">
      <c r="A26" s="63" t="s">
        <v>2518</v>
      </c>
      <c r="B26" s="64"/>
    </row>
    <row r="27" ht="17.1" customHeight="1" spans="1:2">
      <c r="A27" s="63" t="s">
        <v>2519</v>
      </c>
      <c r="B27" s="64">
        <f>SUM(B28:B32)</f>
        <v>0</v>
      </c>
    </row>
    <row r="28" ht="17.1" customHeight="1" spans="1:2">
      <c r="A28" s="65" t="s">
        <v>2520</v>
      </c>
      <c r="B28" s="64"/>
    </row>
    <row r="29" ht="17.1" customHeight="1" spans="1:2">
      <c r="A29" s="65" t="s">
        <v>2521</v>
      </c>
      <c r="B29" s="64"/>
    </row>
    <row r="30" ht="17.1" customHeight="1" spans="1:2">
      <c r="A30" s="65" t="s">
        <v>2522</v>
      </c>
      <c r="B30" s="64"/>
    </row>
    <row r="31" ht="17.1" customHeight="1" spans="1:2">
      <c r="A31" s="65" t="s">
        <v>2523</v>
      </c>
      <c r="B31" s="64"/>
    </row>
    <row r="32" ht="17.1" customHeight="1" spans="1:2">
      <c r="A32" s="65" t="s">
        <v>2524</v>
      </c>
      <c r="B32" s="64"/>
    </row>
    <row r="33" ht="17.1" customHeight="1" spans="1:2">
      <c r="A33" s="61" t="s">
        <v>2525</v>
      </c>
      <c r="B33" s="62">
        <f>B34</f>
        <v>1574</v>
      </c>
    </row>
    <row r="34" ht="17.1" customHeight="1" spans="1:2">
      <c r="A34" s="63" t="s">
        <v>2526</v>
      </c>
      <c r="B34" s="64">
        <f>SUM(B35:B49)</f>
        <v>1574</v>
      </c>
    </row>
    <row r="35" ht="17.1" customHeight="1" spans="1:2">
      <c r="A35" s="65" t="s">
        <v>2527</v>
      </c>
      <c r="B35" s="64"/>
    </row>
    <row r="36" ht="17.1" customHeight="1" spans="1:2">
      <c r="A36" s="65" t="s">
        <v>2528</v>
      </c>
      <c r="B36" s="64"/>
    </row>
    <row r="37" ht="17.1" customHeight="1" spans="1:2">
      <c r="A37" s="65" t="s">
        <v>2529</v>
      </c>
      <c r="B37" s="64">
        <v>1574</v>
      </c>
    </row>
    <row r="38" ht="17.1" customHeight="1" spans="1:2">
      <c r="A38" s="65" t="s">
        <v>2530</v>
      </c>
      <c r="B38" s="64"/>
    </row>
    <row r="39" ht="17.1" customHeight="1" spans="1:2">
      <c r="A39" s="65" t="s">
        <v>2531</v>
      </c>
      <c r="B39" s="64"/>
    </row>
    <row r="40" ht="17.1" customHeight="1" spans="1:2">
      <c r="A40" s="65" t="s">
        <v>2532</v>
      </c>
      <c r="B40" s="64"/>
    </row>
    <row r="41" ht="17.1" customHeight="1" spans="1:2">
      <c r="A41" s="65" t="s">
        <v>2533</v>
      </c>
      <c r="B41" s="64"/>
    </row>
    <row r="42" ht="17.1" customHeight="1" spans="1:2">
      <c r="A42" s="65" t="s">
        <v>2534</v>
      </c>
      <c r="B42" s="64"/>
    </row>
    <row r="43" ht="17.1" customHeight="1" spans="1:2">
      <c r="A43" s="65" t="s">
        <v>2535</v>
      </c>
      <c r="B43" s="64"/>
    </row>
    <row r="44" ht="17.1" customHeight="1" spans="1:2">
      <c r="A44" s="65" t="s">
        <v>2536</v>
      </c>
      <c r="B44" s="64"/>
    </row>
    <row r="45" ht="17.1" customHeight="1" spans="1:2">
      <c r="A45" s="65" t="s">
        <v>2537</v>
      </c>
      <c r="B45" s="64"/>
    </row>
    <row r="46" ht="17.1" customHeight="1" spans="1:2">
      <c r="A46" s="65" t="s">
        <v>2538</v>
      </c>
      <c r="B46" s="64"/>
    </row>
    <row r="47" ht="17.1" customHeight="1" spans="1:2">
      <c r="A47" s="65" t="s">
        <v>2539</v>
      </c>
      <c r="B47" s="64"/>
    </row>
    <row r="48" ht="17.1" customHeight="1" spans="1:2">
      <c r="A48" s="65" t="s">
        <v>2540</v>
      </c>
      <c r="B48" s="64"/>
    </row>
    <row r="49" ht="17.1" customHeight="1" spans="1:2">
      <c r="A49" s="65" t="s">
        <v>2541</v>
      </c>
      <c r="B49" s="64"/>
    </row>
  </sheetData>
  <mergeCells count="1">
    <mergeCell ref="A1:B1"/>
  </mergeCells>
  <printOptions horizontalCentered="1"/>
  <pageMargins left="0.47" right="0.47" top="0.59" bottom="0.47" header="0.31" footer="0.31"/>
  <pageSetup paperSize="9" scale="64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1" sqref="A1:B1"/>
    </sheetView>
  </sheetViews>
  <sheetFormatPr defaultColWidth="10" defaultRowHeight="13.5" outlineLevelCol="1"/>
  <cols>
    <col min="1" max="1" width="36.75" customWidth="1"/>
    <col min="2" max="2" width="17.6416666666667" customWidth="1"/>
  </cols>
  <sheetData>
    <row r="1" ht="33.9" customHeight="1" spans="1:2">
      <c r="A1" s="40" t="s">
        <v>2542</v>
      </c>
      <c r="B1" s="40"/>
    </row>
    <row r="2" ht="14.3" customHeight="1" spans="1:2">
      <c r="A2" s="52"/>
      <c r="B2" s="45" t="s">
        <v>2543</v>
      </c>
    </row>
    <row r="3" ht="24.1" customHeight="1" spans="1:2">
      <c r="A3" s="46" t="s">
        <v>2544</v>
      </c>
      <c r="B3" s="46"/>
    </row>
    <row r="4" ht="23.35" customHeight="1" spans="1:2">
      <c r="A4" s="46" t="s">
        <v>2</v>
      </c>
      <c r="B4" s="46" t="s">
        <v>3</v>
      </c>
    </row>
    <row r="5" ht="28.45" customHeight="1" spans="1:2">
      <c r="A5" s="49" t="s">
        <v>2545</v>
      </c>
      <c r="B5" s="53">
        <v>663.72</v>
      </c>
    </row>
    <row r="6" ht="28.45" customHeight="1" spans="1:2">
      <c r="A6" s="49" t="s">
        <v>2546</v>
      </c>
      <c r="B6" s="53">
        <v>663.72</v>
      </c>
    </row>
    <row r="7" ht="28.45" customHeight="1" spans="1:2">
      <c r="A7" s="49"/>
      <c r="B7" s="53"/>
    </row>
    <row r="8" ht="28.45" customHeight="1" spans="1:2">
      <c r="A8" s="49" t="s">
        <v>2547</v>
      </c>
      <c r="B8" s="53"/>
    </row>
    <row r="9" ht="28.45" customHeight="1" spans="1:2">
      <c r="A9" s="49" t="s">
        <v>2548</v>
      </c>
      <c r="B9" s="53"/>
    </row>
    <row r="10" ht="28.45" customHeight="1" spans="1:2">
      <c r="A10" s="49" t="s">
        <v>2549</v>
      </c>
      <c r="B10" s="53"/>
    </row>
    <row r="11" ht="28.45" customHeight="1" spans="1:2">
      <c r="A11" s="50" t="s">
        <v>2550</v>
      </c>
      <c r="B11" s="53"/>
    </row>
    <row r="12" ht="28.45" customHeight="1" spans="1:2">
      <c r="A12" s="50" t="s">
        <v>2551</v>
      </c>
      <c r="B12" s="53"/>
    </row>
    <row r="13" ht="28.45" customHeight="1" spans="1:2">
      <c r="A13" s="50" t="s">
        <v>2552</v>
      </c>
      <c r="B13" s="53"/>
    </row>
    <row r="14" ht="28.45" customHeight="1" spans="1:2">
      <c r="A14" s="49"/>
      <c r="B14" s="53"/>
    </row>
    <row r="15" ht="28.45" customHeight="1" spans="1:2">
      <c r="A15" s="49"/>
      <c r="B15" s="53"/>
    </row>
    <row r="16" ht="28.45" customHeight="1" spans="1:2">
      <c r="A16" s="49"/>
      <c r="B16" s="53"/>
    </row>
    <row r="17" ht="28.45" customHeight="1" spans="1:2">
      <c r="A17" s="49"/>
      <c r="B17" s="53"/>
    </row>
    <row r="18" ht="28.45" customHeight="1" spans="1:2">
      <c r="A18" s="49" t="s">
        <v>2553</v>
      </c>
      <c r="B18" s="53"/>
    </row>
    <row r="19" ht="28.45" customHeight="1" spans="1:2">
      <c r="A19" s="49"/>
      <c r="B19" s="53"/>
    </row>
    <row r="20" ht="28.45" customHeight="1" spans="1:2">
      <c r="A20" s="49" t="s">
        <v>2554</v>
      </c>
      <c r="B20" s="53">
        <v>663.72</v>
      </c>
    </row>
  </sheetData>
  <mergeCells count="2">
    <mergeCell ref="A1:B1"/>
    <mergeCell ref="A3:B3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$A1:$XFD1"/>
    </sheetView>
  </sheetViews>
  <sheetFormatPr defaultColWidth="10" defaultRowHeight="13.5" outlineLevelCol="3"/>
  <cols>
    <col min="1" max="1" width="23.075" customWidth="1"/>
    <col min="2" max="2" width="17.5" customWidth="1"/>
    <col min="3" max="3" width="20.2166666666667" customWidth="1"/>
    <col min="4" max="4" width="19.8166666666667" customWidth="1"/>
  </cols>
  <sheetData>
    <row r="1" ht="45.2" customHeight="1" spans="1:4">
      <c r="A1" s="40" t="s">
        <v>2555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271.29</v>
      </c>
    </row>
    <row r="5" ht="42.7" customHeight="1" spans="1:4">
      <c r="A5" s="49" t="s">
        <v>2556</v>
      </c>
      <c r="B5" s="49"/>
      <c r="C5" s="49"/>
      <c r="D5" s="48">
        <v>271.29</v>
      </c>
    </row>
    <row r="6" ht="14.3" customHeight="1"/>
    <row r="7" ht="22.6" customHeight="1" spans="1:1">
      <c r="A7" s="51"/>
    </row>
    <row r="8" ht="14.3" customHeight="1"/>
    <row r="9" ht="14.3" customHeight="1" spans="1:1">
      <c r="A9" s="51" t="s">
        <v>2557</v>
      </c>
    </row>
  </sheetData>
  <mergeCells count="4">
    <mergeCell ref="A1:D1"/>
    <mergeCell ref="A3:C3"/>
    <mergeCell ref="A4:C4"/>
    <mergeCell ref="A5:C5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" defaultRowHeight="13.5" outlineLevelRow="7" outlineLevelCol="3"/>
  <cols>
    <col min="1" max="1" width="19.8166666666667" customWidth="1"/>
    <col min="2" max="2" width="17.5" customWidth="1"/>
    <col min="3" max="3" width="20.2166666666667" customWidth="1"/>
    <col min="4" max="4" width="19.8166666666667" customWidth="1"/>
  </cols>
  <sheetData>
    <row r="1" ht="45.2" customHeight="1" spans="1:4">
      <c r="A1" s="40" t="s">
        <v>2558</v>
      </c>
      <c r="B1" s="40"/>
      <c r="C1" s="40"/>
      <c r="D1" s="40"/>
    </row>
    <row r="2" ht="22.75" customHeight="1" spans="4:4">
      <c r="D2" s="45" t="s">
        <v>1</v>
      </c>
    </row>
    <row r="3" ht="42.7" customHeight="1" spans="1:4">
      <c r="A3" s="46" t="s">
        <v>2</v>
      </c>
      <c r="B3" s="46"/>
      <c r="C3" s="46"/>
      <c r="D3" s="46" t="s">
        <v>3</v>
      </c>
    </row>
    <row r="4" ht="42.7" customHeight="1" spans="1:4">
      <c r="A4" s="47" t="s">
        <v>4</v>
      </c>
      <c r="B4" s="47"/>
      <c r="C4" s="47"/>
      <c r="D4" s="48">
        <v>271.29</v>
      </c>
    </row>
    <row r="5" ht="42.7" customHeight="1" spans="1:4">
      <c r="A5" s="49" t="s">
        <v>2559</v>
      </c>
      <c r="B5" s="49"/>
      <c r="C5" s="49"/>
      <c r="D5" s="48">
        <v>271.29</v>
      </c>
    </row>
    <row r="6" ht="42.7" customHeight="1" spans="1:4">
      <c r="A6" s="49" t="s">
        <v>2560</v>
      </c>
      <c r="B6" s="49"/>
      <c r="C6" s="49"/>
      <c r="D6" s="48">
        <v>271.29</v>
      </c>
    </row>
    <row r="7" ht="42.7" customHeight="1" spans="1:4">
      <c r="A7" s="50" t="s">
        <v>2561</v>
      </c>
      <c r="B7" s="50"/>
      <c r="C7" s="50"/>
      <c r="D7" s="48">
        <v>271.29</v>
      </c>
    </row>
    <row r="8" ht="14.3" customHeight="1" spans="1:1">
      <c r="A8" s="51"/>
    </row>
  </sheetData>
  <mergeCells count="6">
    <mergeCell ref="A1:D1"/>
    <mergeCell ref="A3:C3"/>
    <mergeCell ref="A4:C4"/>
    <mergeCell ref="A5:C5"/>
    <mergeCell ref="A6:C6"/>
    <mergeCell ref="A7:C7"/>
  </mergeCells>
  <pageMargins left="0.75" right="0.75" top="0.268999993801117" bottom="0.268999993801117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A1" sqref="A1:B1"/>
    </sheetView>
  </sheetViews>
  <sheetFormatPr defaultColWidth="9" defaultRowHeight="14.25" outlineLevelRow="7" outlineLevelCol="1"/>
  <cols>
    <col min="1" max="1" width="46.75" style="39" customWidth="1"/>
    <col min="2" max="2" width="21.625" style="39" customWidth="1"/>
    <col min="3" max="16384" width="9" style="39"/>
  </cols>
  <sheetData>
    <row r="1" s="39" customFormat="1" ht="29" customHeight="1" spans="1:2">
      <c r="A1" s="40" t="s">
        <v>2562</v>
      </c>
      <c r="B1" s="40"/>
    </row>
    <row r="2" s="39" customFormat="1" spans="2:2">
      <c r="B2" s="41" t="s">
        <v>1</v>
      </c>
    </row>
    <row r="3" s="39" customFormat="1" ht="39" customHeight="1" spans="1:2">
      <c r="A3" s="42" t="s">
        <v>2</v>
      </c>
      <c r="B3" s="42" t="s">
        <v>265</v>
      </c>
    </row>
    <row r="4" s="39" customFormat="1" ht="39" customHeight="1" spans="1:2">
      <c r="A4" s="43" t="s">
        <v>2563</v>
      </c>
      <c r="B4" s="44">
        <v>0</v>
      </c>
    </row>
    <row r="5" s="39" customFormat="1" ht="39" customHeight="1" spans="1:2">
      <c r="A5" s="43" t="s">
        <v>2564</v>
      </c>
      <c r="B5" s="44">
        <v>0</v>
      </c>
    </row>
    <row r="6" s="39" customFormat="1" ht="39" customHeight="1" spans="1:2">
      <c r="A6" s="43" t="s">
        <v>2565</v>
      </c>
      <c r="B6" s="44">
        <v>0</v>
      </c>
    </row>
    <row r="7" s="39" customFormat="1" ht="39" customHeight="1" spans="1:2">
      <c r="A7" s="43" t="s">
        <v>2566</v>
      </c>
      <c r="B7" s="44">
        <v>0</v>
      </c>
    </row>
    <row r="8" s="39" customFormat="1" ht="23" customHeight="1" spans="1:1">
      <c r="A8" s="41" t="s">
        <v>2567</v>
      </c>
    </row>
  </sheetData>
  <mergeCells count="1">
    <mergeCell ref="A1:B1"/>
  </mergeCells>
  <pageMargins left="0.751388888888889" right="0.751388888888889" top="1" bottom="1" header="0.5" footer="0.5"/>
  <pageSetup paperSize="9" scale="62" orientation="landscape" horizontalDpi="3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1"/>
  <sheetViews>
    <sheetView zoomScale="90" zoomScaleNormal="90" workbookViewId="0">
      <pane ySplit="4" topLeftCell="BM6" activePane="bottomLeft" state="frozen"/>
      <selection/>
      <selection pane="bottomLeft" activeCell="C19" sqref="C19"/>
    </sheetView>
  </sheetViews>
  <sheetFormatPr defaultColWidth="10" defaultRowHeight="13.5" outlineLevelCol="4"/>
  <cols>
    <col min="1" max="1" width="21.25" style="29" customWidth="1"/>
    <col min="2" max="2" width="31.25" style="29" customWidth="1"/>
    <col min="3" max="3" width="25" style="29" customWidth="1"/>
    <col min="4" max="4" width="22.875" style="29" customWidth="1"/>
    <col min="5" max="5" width="26" style="29" customWidth="1"/>
    <col min="6" max="6" width="2.625" style="29" customWidth="1"/>
    <col min="7" max="16384" width="10" style="29"/>
  </cols>
  <sheetData>
    <row r="1" ht="32.45" customHeight="1" spans="1:5">
      <c r="A1" s="30" t="s">
        <v>2568</v>
      </c>
      <c r="B1" s="30"/>
      <c r="C1" s="30"/>
      <c r="D1" s="30"/>
      <c r="E1" s="30"/>
    </row>
    <row r="2" ht="30" customHeight="1" spans="1:5">
      <c r="A2" s="31"/>
      <c r="B2" s="31"/>
      <c r="C2" s="31"/>
      <c r="E2" s="32" t="s">
        <v>2569</v>
      </c>
    </row>
    <row r="3" ht="42.75" customHeight="1" spans="1:5">
      <c r="A3" s="33" t="s">
        <v>2570</v>
      </c>
      <c r="B3" s="33" t="s">
        <v>2571</v>
      </c>
      <c r="C3" s="33" t="s">
        <v>2572</v>
      </c>
      <c r="D3" s="33"/>
      <c r="E3" s="33"/>
    </row>
    <row r="4" ht="42.75" customHeight="1" spans="1:5">
      <c r="A4" s="34"/>
      <c r="B4" s="34"/>
      <c r="C4" s="34" t="s">
        <v>2457</v>
      </c>
      <c r="D4" s="34" t="s">
        <v>2573</v>
      </c>
      <c r="E4" s="34" t="s">
        <v>2574</v>
      </c>
    </row>
    <row r="5" ht="30" customHeight="1" spans="1:5">
      <c r="A5" s="35"/>
      <c r="B5" s="36"/>
      <c r="C5" s="37"/>
      <c r="D5" s="35"/>
      <c r="E5" s="37"/>
    </row>
    <row r="6" ht="30" customHeight="1" spans="1:5">
      <c r="A6" s="37"/>
      <c r="B6" s="37"/>
      <c r="C6" s="37"/>
      <c r="D6" s="37"/>
      <c r="E6" s="37"/>
    </row>
    <row r="7" ht="30" customHeight="1" spans="1:5">
      <c r="A7" s="37"/>
      <c r="B7" s="37"/>
      <c r="C7" s="37"/>
      <c r="D7" s="37"/>
      <c r="E7" s="37"/>
    </row>
    <row r="8" ht="30" customHeight="1" spans="1:5">
      <c r="A8" s="37"/>
      <c r="B8" s="37"/>
      <c r="C8" s="37"/>
      <c r="D8" s="37"/>
      <c r="E8" s="37"/>
    </row>
    <row r="9" ht="30" customHeight="1" spans="1:5">
      <c r="A9" s="37"/>
      <c r="B9" s="37"/>
      <c r="C9" s="37"/>
      <c r="D9" s="37"/>
      <c r="E9" s="37"/>
    </row>
    <row r="10" ht="30" customHeight="1" spans="1:5">
      <c r="A10" s="37"/>
      <c r="B10" s="37"/>
      <c r="C10" s="37"/>
      <c r="D10" s="37"/>
      <c r="E10" s="37"/>
    </row>
    <row r="11" ht="21" customHeight="1" spans="1:5">
      <c r="A11" s="38" t="s">
        <v>2575</v>
      </c>
      <c r="B11" s="38"/>
      <c r="C11" s="38"/>
      <c r="D11" s="38"/>
      <c r="E11" s="38"/>
    </row>
  </sheetData>
  <mergeCells count="6">
    <mergeCell ref="A1:E1"/>
    <mergeCell ref="A2:C2"/>
    <mergeCell ref="C3:E3"/>
    <mergeCell ref="A11:E11"/>
    <mergeCell ref="A3:A4"/>
    <mergeCell ref="B3:B4"/>
  </mergeCells>
  <pageMargins left="0.75" right="0.75" top="0.268999993801117" bottom="0.268999993801117" header="0" footer="0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:I1"/>
    </sheetView>
  </sheetViews>
  <sheetFormatPr defaultColWidth="9" defaultRowHeight="14.25" customHeight="1"/>
  <cols>
    <col min="1" max="1" width="41.875" style="1" customWidth="1"/>
    <col min="2" max="3" width="19.375" style="2" customWidth="1"/>
    <col min="4" max="5" width="17.25" style="2" customWidth="1"/>
    <col min="6" max="6" width="18.875" style="2" customWidth="1"/>
    <col min="7" max="7" width="17.25" style="2" customWidth="1"/>
    <col min="8" max="8" width="15" style="2" customWidth="1"/>
    <col min="9" max="9" width="17.25" style="2" customWidth="1"/>
    <col min="10" max="16384" width="9" style="1"/>
  </cols>
  <sheetData>
    <row r="1" s="1" customFormat="1" ht="42.75" customHeight="1" spans="1:9">
      <c r="A1" s="3" t="s">
        <v>2576</v>
      </c>
      <c r="B1" s="3"/>
      <c r="C1" s="3"/>
      <c r="D1" s="4"/>
      <c r="E1" s="3"/>
      <c r="F1" s="3"/>
      <c r="G1" s="3"/>
      <c r="H1" s="3"/>
      <c r="I1" s="3"/>
    </row>
    <row r="2" s="1" customFormat="1" ht="18.75" customHeight="1" spans="1:9">
      <c r="A2" s="5"/>
      <c r="B2" s="6"/>
      <c r="C2" s="6"/>
      <c r="D2" s="7"/>
      <c r="E2" s="6"/>
      <c r="F2" s="6"/>
      <c r="G2" s="6"/>
      <c r="H2" s="6"/>
      <c r="I2" s="18"/>
    </row>
    <row r="3" s="1" customFormat="1" ht="18.75" customHeight="1" spans="1:9">
      <c r="A3" s="8" t="s">
        <v>2577</v>
      </c>
      <c r="B3" s="9"/>
      <c r="C3" s="9"/>
      <c r="D3" s="10"/>
      <c r="E3" s="9"/>
      <c r="F3" s="9"/>
      <c r="G3" s="9"/>
      <c r="H3" s="9"/>
      <c r="I3" s="19" t="s">
        <v>2578</v>
      </c>
    </row>
    <row r="4" s="1" customFormat="1" ht="36.75" customHeight="1" spans="1:9">
      <c r="A4" s="11" t="s">
        <v>2579</v>
      </c>
      <c r="B4" s="12" t="s">
        <v>2457</v>
      </c>
      <c r="C4" s="12" t="s">
        <v>2580</v>
      </c>
      <c r="D4" s="12" t="s">
        <v>2581</v>
      </c>
      <c r="E4" s="12" t="s">
        <v>2582</v>
      </c>
      <c r="F4" s="12" t="s">
        <v>2583</v>
      </c>
      <c r="G4" s="12" t="s">
        <v>2584</v>
      </c>
      <c r="H4" s="12" t="s">
        <v>2585</v>
      </c>
      <c r="I4" s="12" t="s">
        <v>2586</v>
      </c>
    </row>
    <row r="5" s="1" customFormat="1" ht="25.5" customHeight="1" spans="1:9">
      <c r="A5" s="20" t="s">
        <v>2587</v>
      </c>
      <c r="B5" s="14">
        <f t="shared" ref="B5:B8" si="0">C5+D5+E5+F5+G5+H5+I5</f>
        <v>870028512.01</v>
      </c>
      <c r="C5" s="21"/>
      <c r="D5" s="22">
        <v>334301906.85</v>
      </c>
      <c r="E5" s="14">
        <v>535726605.16</v>
      </c>
      <c r="F5" s="23"/>
      <c r="G5" s="15"/>
      <c r="H5" s="15"/>
      <c r="I5" s="15"/>
    </row>
    <row r="6" s="1" customFormat="1" ht="25.5" customHeight="1" spans="1:9">
      <c r="A6" s="13" t="s">
        <v>2588</v>
      </c>
      <c r="B6" s="14">
        <f t="shared" si="0"/>
        <v>279405368.23</v>
      </c>
      <c r="C6" s="21"/>
      <c r="D6" s="14">
        <v>58230800</v>
      </c>
      <c r="E6" s="14">
        <v>221174568.23</v>
      </c>
      <c r="F6" s="24"/>
      <c r="G6" s="15"/>
      <c r="H6" s="15"/>
      <c r="I6" s="15"/>
    </row>
    <row r="7" s="1" customFormat="1" ht="25.5" customHeight="1" spans="1:9">
      <c r="A7" s="13" t="s">
        <v>2589</v>
      </c>
      <c r="B7" s="14">
        <f t="shared" si="0"/>
        <v>582418848.93</v>
      </c>
      <c r="C7" s="21"/>
      <c r="D7" s="14">
        <v>270216812</v>
      </c>
      <c r="E7" s="14">
        <v>312202036.93</v>
      </c>
      <c r="F7" s="24"/>
      <c r="G7" s="15"/>
      <c r="H7" s="15"/>
      <c r="I7" s="15"/>
    </row>
    <row r="8" s="1" customFormat="1" ht="25.5" customHeight="1" spans="1:9">
      <c r="A8" s="17" t="s">
        <v>2590</v>
      </c>
      <c r="B8" s="14">
        <f t="shared" si="0"/>
        <v>5211967.04</v>
      </c>
      <c r="C8" s="21"/>
      <c r="D8" s="14">
        <v>4861967.04</v>
      </c>
      <c r="E8" s="14">
        <v>350000</v>
      </c>
      <c r="F8" s="25"/>
      <c r="G8" s="15"/>
      <c r="H8" s="15"/>
      <c r="I8" s="15"/>
    </row>
    <row r="9" s="1" customFormat="1" ht="25.5" customHeight="1" spans="1:9">
      <c r="A9" s="17" t="s">
        <v>2591</v>
      </c>
      <c r="B9" s="14">
        <f>C9+D9</f>
        <v>985738.07</v>
      </c>
      <c r="C9" s="21"/>
      <c r="D9" s="14">
        <v>985738.07</v>
      </c>
      <c r="E9" s="26"/>
      <c r="F9" s="25"/>
      <c r="G9" s="16"/>
      <c r="H9" s="16"/>
      <c r="I9" s="16"/>
    </row>
    <row r="10" s="1" customFormat="1" ht="25.5" customHeight="1" spans="1:9">
      <c r="A10" s="17" t="s">
        <v>2592</v>
      </c>
      <c r="B10" s="14">
        <f>C10+D10+E10+F10+I10</f>
        <v>2006589.74</v>
      </c>
      <c r="C10" s="21"/>
      <c r="D10" s="14">
        <v>6589.74</v>
      </c>
      <c r="E10" s="14">
        <v>2000000</v>
      </c>
      <c r="F10" s="25"/>
      <c r="G10" s="16"/>
      <c r="H10" s="16"/>
      <c r="I10" s="15"/>
    </row>
    <row r="11" s="1" customFormat="1" ht="25.5" customHeight="1" spans="1:9">
      <c r="A11" s="17" t="s">
        <v>2593</v>
      </c>
      <c r="B11" s="15"/>
      <c r="C11" s="15"/>
      <c r="D11" s="15"/>
      <c r="E11" s="15"/>
      <c r="F11" s="15"/>
      <c r="G11" s="15"/>
      <c r="H11" s="15"/>
      <c r="I11" s="15"/>
    </row>
    <row r="12" s="1" customFormat="1" ht="25.5" customHeight="1" spans="1:9">
      <c r="A12" s="17" t="s">
        <v>2594</v>
      </c>
      <c r="B12" s="15"/>
      <c r="C12" s="15"/>
      <c r="D12" s="16"/>
      <c r="E12" s="16"/>
      <c r="F12" s="16"/>
      <c r="G12" s="16"/>
      <c r="H12" s="16"/>
      <c r="I12" s="16"/>
    </row>
    <row r="13" s="1" customFormat="1" ht="25.5" customHeight="1" spans="1:9">
      <c r="A13" s="17" t="s">
        <v>2595</v>
      </c>
      <c r="B13" s="15"/>
      <c r="C13" s="15"/>
      <c r="D13" s="16"/>
      <c r="E13" s="16"/>
      <c r="F13" s="16"/>
      <c r="G13" s="16"/>
      <c r="H13" s="16"/>
      <c r="I13" s="16"/>
    </row>
    <row r="14" s="1" customFormat="1" ht="25.5" customHeight="1" spans="1:9">
      <c r="A14" s="27"/>
      <c r="B14" s="6"/>
      <c r="C14" s="6"/>
      <c r="D14" s="7"/>
      <c r="E14" s="6"/>
      <c r="F14" s="6"/>
      <c r="G14" s="6"/>
      <c r="H14" s="6"/>
      <c r="I14" s="28"/>
    </row>
  </sheetData>
  <mergeCells count="1">
    <mergeCell ref="A1:I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16" sqref="C16"/>
    </sheetView>
  </sheetViews>
  <sheetFormatPr defaultColWidth="9" defaultRowHeight="14.25" customHeight="1"/>
  <cols>
    <col min="1" max="1" width="41.875" style="1" customWidth="1"/>
    <col min="2" max="3" width="19.375" style="2" customWidth="1"/>
    <col min="4" max="5" width="17.25" style="2" customWidth="1"/>
    <col min="6" max="6" width="18.875" style="2" customWidth="1"/>
    <col min="7" max="7" width="17.25" style="2" customWidth="1"/>
    <col min="8" max="8" width="15" style="2" customWidth="1"/>
    <col min="9" max="9" width="17.25" style="2" customWidth="1"/>
    <col min="10" max="16384" width="9" style="1"/>
  </cols>
  <sheetData>
    <row r="1" s="1" customFormat="1" ht="42.75" customHeight="1" spans="1:9">
      <c r="A1" s="3" t="s">
        <v>2596</v>
      </c>
      <c r="B1" s="3"/>
      <c r="C1" s="3"/>
      <c r="D1" s="4"/>
      <c r="E1" s="3"/>
      <c r="F1" s="3"/>
      <c r="G1" s="3"/>
      <c r="H1" s="3"/>
      <c r="I1" s="3"/>
    </row>
    <row r="2" s="1" customFormat="1" ht="18.75" customHeight="1" spans="1:9">
      <c r="A2" s="5"/>
      <c r="B2" s="6"/>
      <c r="C2" s="6"/>
      <c r="D2" s="7"/>
      <c r="E2" s="6"/>
      <c r="F2" s="6"/>
      <c r="G2" s="6"/>
      <c r="H2" s="6"/>
      <c r="I2" s="18"/>
    </row>
    <row r="3" s="1" customFormat="1" ht="18.75" customHeight="1" spans="1:9">
      <c r="A3" s="8" t="s">
        <v>2577</v>
      </c>
      <c r="B3" s="9"/>
      <c r="C3" s="9"/>
      <c r="D3" s="10"/>
      <c r="E3" s="9"/>
      <c r="F3" s="9"/>
      <c r="G3" s="9"/>
      <c r="H3" s="9"/>
      <c r="I3" s="19" t="s">
        <v>2578</v>
      </c>
    </row>
    <row r="4" s="1" customFormat="1" ht="36.75" customHeight="1" spans="1:9">
      <c r="A4" s="11" t="s">
        <v>2579</v>
      </c>
      <c r="B4" s="12" t="s">
        <v>2457</v>
      </c>
      <c r="C4" s="12" t="s">
        <v>2580</v>
      </c>
      <c r="D4" s="12" t="s">
        <v>2581</v>
      </c>
      <c r="E4" s="12" t="s">
        <v>2582</v>
      </c>
      <c r="F4" s="12" t="s">
        <v>2583</v>
      </c>
      <c r="G4" s="12" t="s">
        <v>2584</v>
      </c>
      <c r="H4" s="12" t="s">
        <v>2585</v>
      </c>
      <c r="I4" s="12" t="s">
        <v>2586</v>
      </c>
    </row>
    <row r="5" s="1" customFormat="1" ht="25.5" customHeight="1" spans="1:9">
      <c r="A5" s="13" t="s">
        <v>2597</v>
      </c>
      <c r="B5" s="14">
        <f>C5+D5+E5+F5+G5+H5+I5</f>
        <v>825751852.72</v>
      </c>
      <c r="C5" s="14">
        <v>0</v>
      </c>
      <c r="D5" s="14">
        <v>290025247.56</v>
      </c>
      <c r="E5" s="14">
        <v>535726605.16</v>
      </c>
      <c r="F5" s="15"/>
      <c r="G5" s="15"/>
      <c r="H5" s="15"/>
      <c r="I5" s="15"/>
    </row>
    <row r="6" s="1" customFormat="1" ht="25.5" customHeight="1" spans="1:9">
      <c r="A6" s="13" t="s">
        <v>2598</v>
      </c>
      <c r="B6" s="14">
        <f>C6+D6+E6+F6+G6+H6+I6</f>
        <v>824745973.16</v>
      </c>
      <c r="C6" s="14">
        <v>0</v>
      </c>
      <c r="D6" s="14">
        <v>290019368</v>
      </c>
      <c r="E6" s="14">
        <v>534726605.16</v>
      </c>
      <c r="F6" s="15"/>
      <c r="G6" s="15"/>
      <c r="H6" s="15"/>
      <c r="I6" s="15"/>
    </row>
    <row r="7" s="1" customFormat="1" ht="25.5" customHeight="1" spans="1:9">
      <c r="A7" s="13" t="s">
        <v>2599</v>
      </c>
      <c r="B7" s="14">
        <f>C7+D7+E7+F7+I7</f>
        <v>1005879.56</v>
      </c>
      <c r="C7" s="14">
        <v>0</v>
      </c>
      <c r="D7" s="14">
        <v>5879.56</v>
      </c>
      <c r="E7" s="14">
        <v>1000000</v>
      </c>
      <c r="F7" s="15"/>
      <c r="G7" s="16"/>
      <c r="H7" s="16"/>
      <c r="I7" s="15"/>
    </row>
    <row r="8" s="1" customFormat="1" ht="25.5" customHeight="1" spans="1:9">
      <c r="A8" s="17" t="s">
        <v>2600</v>
      </c>
      <c r="B8" s="15"/>
      <c r="C8" s="15"/>
      <c r="D8" s="15"/>
      <c r="E8" s="15"/>
      <c r="F8" s="15"/>
      <c r="G8" s="15"/>
      <c r="H8" s="15"/>
      <c r="I8" s="15"/>
    </row>
    <row r="9" s="1" customFormat="1" ht="25.5" customHeight="1" spans="1:9">
      <c r="A9" s="17" t="s">
        <v>2601</v>
      </c>
      <c r="B9" s="15"/>
      <c r="C9" s="15"/>
      <c r="D9" s="16"/>
      <c r="E9" s="16"/>
      <c r="F9" s="16"/>
      <c r="G9" s="16"/>
      <c r="H9" s="16"/>
      <c r="I9" s="16"/>
    </row>
    <row r="10" s="1" customFormat="1" ht="25.5" customHeight="1" spans="1:9">
      <c r="A10" s="17" t="s">
        <v>2602</v>
      </c>
      <c r="B10" s="15"/>
      <c r="C10" s="15"/>
      <c r="D10" s="16"/>
      <c r="E10" s="16"/>
      <c r="F10" s="16"/>
      <c r="G10" s="16"/>
      <c r="H10" s="16"/>
      <c r="I10" s="1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一般公共预算收入预算表</vt:lpstr>
      <vt:lpstr>一般公共预算支出预算表</vt:lpstr>
      <vt:lpstr>一般公共预算支出预算明细表</vt:lpstr>
      <vt:lpstr>一般公共预算安排经济分类情况</vt:lpstr>
      <vt:lpstr>一般公共预算本级支出预算表</vt:lpstr>
      <vt:lpstr>一般公共预算本级基本支出预算表</vt:lpstr>
      <vt:lpstr>一般公共预算返还性收入和转移支付表</vt:lpstr>
      <vt:lpstr>一般公共预算支出“三公”经费预算表</vt:lpstr>
      <vt:lpstr>政府性基金预算收入预计情况表</vt:lpstr>
      <vt:lpstr>政府性基金预算支出安排情况表</vt:lpstr>
      <vt:lpstr>本级政府性基金预算支出情况表</vt:lpstr>
      <vt:lpstr>政府性基金转移支付预算表</vt:lpstr>
      <vt:lpstr>国有资本经营预算收入预计情况表</vt:lpstr>
      <vt:lpstr>国有资本经营预算支出安排情况表</vt:lpstr>
      <vt:lpstr>本级国有资本经营预算支出表 </vt:lpstr>
      <vt:lpstr>对下安排转移支付国有资本经营预算转移支付表</vt:lpstr>
      <vt:lpstr>社保基金收入预算表</vt:lpstr>
      <vt:lpstr>社保基金支出预算表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2024-02-19T01:00:00Z</dcterms:created>
  <dcterms:modified xsi:type="dcterms:W3CDTF">2024-02-21T08:17:35Z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